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<sst xmlns="http://schemas.openxmlformats.org/spreadsheetml/2006/main" count="48" uniqueCount="21">
  <si>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Ф№</t>
  </si>
  <si>
    <t>гр.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</si>
  <si>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</si>
  <si>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</si>
  <si>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</si>
  <si>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</si>
  <si>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</si>
  <si>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</si>
  <si>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</si>
  <si>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</si>
  <si>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</si>
  <si>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</si>
  <si>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>дом 4</t>
  </si>
  <si>
    <t>практ, оценка</t>
  </si>
  <si>
    <t>практ, бонус</t>
  </si>
  <si>
    <t/>
  </si>
  <si>
    <t>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</si>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</sst>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4" xfId="0" applyFill="1" applyBorder="1" applyAlignment="1">
      <alignment wrapText="1"/>
    </xf>
    <xf numFmtId="0" fontId="36" fillId="35" borderId="0" xfId="0" applyFont="1" applyFill="1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 horizontal="left"/>
    </xf>
    <xf numFmtId="0" fontId="36" fillId="35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0" fontId="37" fillId="37" borderId="15" xfId="0" applyFont="1" applyFill="1" applyBorder="1" applyAlignment="1">
      <alignment horizontal="center" wrapText="1"/>
    </xf>
    <xf numFmtId="0" fontId="37" fillId="37" borderId="16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0" fillId="7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34" borderId="11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36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36" fillId="35" borderId="0" xfId="0" applyFont="1" applyFill="1" applyAlignment="1">
      <alignment/>
    </xf>
    <xf numFmtId="0" fontId="0" fillId="38" borderId="0" xfId="0" applyFill="1" applyAlignment="1">
      <alignment/>
    </xf>
    <xf numFmtId="0" fontId="36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6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3" sqref="P13"/>
    </sheetView>
  </sheetViews>
  <sheetFormatPr defaultColWidth="9.140625" defaultRowHeight="15"/>
  <cols>
    <col min="1" max="1" width="8.140625" style="0" customWidth="1"/>
    <col min="2" max="2" width="5.28125" style="1" customWidth="1"/>
    <col min="7" max="7" width="13.421875" style="0" customWidth="1"/>
    <col min="9" max="9" width="10.421875" style="0" customWidth="1"/>
    <col min="10" max="10" width="17.140625" style="0" customWidth="1"/>
    <col min="11" max="11" width="7.421875" style="0" customWidth="1"/>
    <col min="12" max="12" width="6.8515625" style="0" customWidth="1"/>
    <col min="15" max="15" width="10.140625" style="0" customWidth="1"/>
  </cols>
  <sheetData>
    <row r="1" spans="1:12" ht="29.25" customHeight="1" thickBot="1">
      <c r="A1" s="6" t="s">
        <v>0</v>
      </c>
      <c r="B1" s="6" t="s">
        <v>1</v>
      </c>
      <c r="C1" s="9" t="s">
        <v>2</v>
      </c>
      <c r="D1" s="9" t="s">
        <v>3</v>
      </c>
      <c r="E1" s="9" t="s">
        <v>4</v>
      </c>
      <c r="F1" s="9" t="s">
        <v>12</v>
      </c>
      <c r="G1" s="10" t="s">
        <v>5</v>
      </c>
      <c r="H1" s="11" t="s">
        <v>6</v>
      </c>
      <c r="I1" s="12" t="s">
        <v>7</v>
      </c>
      <c r="J1" s="19" t="s">
        <v>8</v>
      </c>
      <c r="K1" s="21" t="s">
        <v>13</v>
      </c>
      <c r="L1" s="21" t="s">
        <v>14</v>
      </c>
    </row>
    <row r="2" spans="1:20" ht="15" thickBot="1" thickTop="1">
      <c r="A2" s="4">
        <v>81840</v>
      </c>
      <c r="B2" s="5">
        <v>5</v>
      </c>
      <c r="C2" s="22">
        <v>32.5</v>
      </c>
      <c r="D2" s="22"/>
      <c r="E2" s="22"/>
      <c r="F2" s="22"/>
      <c r="G2" s="23">
        <v>10</v>
      </c>
      <c r="H2" s="24">
        <v>0</v>
      </c>
      <c r="I2" s="33">
        <f>IF(H2="","",IF(C2*0.04+D2*0.04+E2*0.04+F2*0.04+G2*0.42+H2*0.42&lt;$R$3,C2*0.04+D2*0.04+E2*0.04+F2*0.04+G2*0.42+H2*0.42,C2*0.04+D2*0.04+E2*0.04+F2*0.04+G2*0.42+H2*0.42+L2))</f>
        <v>5.5</v>
      </c>
      <c r="J2" s="20" t="str">
        <f>IF(H2="","не се яви",IF(I2&lt;$R$3,"слаб 2",IF(I2&lt;$R$4,"среден 3",IF(I2&lt;$R$5,"добър 4",IF(I2&lt;$R$6,"мн. добър 5","отличен 6")))))</f>
        <v>слаб 2</v>
      </c>
      <c r="K2" s="3"/>
      <c r="L2" s="3">
        <f>IF(K2=6,10,IF(K2=5,7.5,(IF(K2=4,5,(IF(K2=3,2.5,0))))))</f>
        <v>0</v>
      </c>
      <c r="M2" s="31"/>
      <c r="N2" s="37" t="s">
        <v>9</v>
      </c>
      <c r="O2" s="37"/>
      <c r="P2" s="37"/>
      <c r="Q2" s="37"/>
      <c r="R2" s="38" t="s">
        <v>10</v>
      </c>
      <c r="S2" s="38"/>
      <c r="T2" s="38"/>
    </row>
    <row r="3" spans="1:20" ht="15" thickBot="1" thickTop="1">
      <c r="A3" s="2">
        <v>81996</v>
      </c>
      <c r="B3" s="3">
        <v>5</v>
      </c>
      <c r="C3" s="22">
        <v>79.375</v>
      </c>
      <c r="D3" s="22">
        <v>60.714285714285715</v>
      </c>
      <c r="E3" s="22"/>
      <c r="F3" s="22"/>
      <c r="G3" s="25">
        <v>20.833333333333336</v>
      </c>
      <c r="H3" s="26" t="s">
        <v>15</v>
      </c>
      <c r="I3" s="33">
        <f aca="true" t="shared" si="0" ref="I3:I50">IF(H3="","",IF(C3*0.04+D3*0.04+E3*0.04+F3*0.04+G3*0.42+H3*0.42&lt;$R$3,C3*0.04+D3*0.04+E3*0.04+F3*0.04+G3*0.42+H3*0.42,C3*0.04+D3*0.04+E3*0.04+F3*0.04+G3*0.42+H3*0.42+L3))</f>
      </c>
      <c r="J3" s="20" t="str">
        <f aca="true" t="shared" si="1" ref="J3:J50">IF(H3="","не се яви",IF(I3&lt;$R$3,"слаб 2",IF(I3&lt;$R$4,"среден 3",IF(I3&lt;$R$5,"добър 4",IF(I3&lt;$R$6,"мн. добър 5","отличен 6")))))</f>
        <v>не се яви</v>
      </c>
      <c r="K3" s="3"/>
      <c r="L3" s="3">
        <f aca="true" t="shared" si="2" ref="L3:L50">IF(K3=6,10,IF(K3=5,7.5,(IF(K3=4,5,(IF(K3=3,2.5,0))))))</f>
        <v>0</v>
      </c>
      <c r="N3" s="39" t="str">
        <f>"под "&amp;$R$3&amp;"%: "</f>
        <v>под 35%: </v>
      </c>
      <c r="O3" s="40"/>
      <c r="P3" s="13">
        <v>2</v>
      </c>
      <c r="Q3" s="13"/>
      <c r="R3" s="14">
        <v>35</v>
      </c>
      <c r="S3" s="14"/>
      <c r="T3" s="14"/>
    </row>
    <row r="4" spans="1:20" ht="15" thickBot="1" thickTop="1">
      <c r="A4" s="2">
        <v>82010</v>
      </c>
      <c r="B4" s="3">
        <v>5</v>
      </c>
      <c r="C4" s="22"/>
      <c r="D4" s="22"/>
      <c r="E4" s="22"/>
      <c r="F4" s="22"/>
      <c r="G4" s="25"/>
      <c r="H4" s="26" t="s">
        <v>15</v>
      </c>
      <c r="I4" s="33">
        <f t="shared" si="0"/>
      </c>
      <c r="J4" s="20" t="str">
        <f t="shared" si="1"/>
        <v>не се яви</v>
      </c>
      <c r="K4" s="3"/>
      <c r="L4" s="3">
        <f t="shared" si="2"/>
        <v>0</v>
      </c>
      <c r="N4" s="37" t="str">
        <f>"от "&amp;$R$3&amp;"% до "&amp;$R$4&amp;"%:"</f>
        <v>от 35% до 51.25%:</v>
      </c>
      <c r="O4" s="41"/>
      <c r="P4" s="13">
        <v>3</v>
      </c>
      <c r="Q4" s="15"/>
      <c r="R4" s="14">
        <v>51.25</v>
      </c>
      <c r="S4" s="14"/>
      <c r="T4" s="14"/>
    </row>
    <row r="5" spans="1:20" ht="15" thickBot="1" thickTop="1">
      <c r="A5" s="2">
        <v>82035</v>
      </c>
      <c r="B5" s="3">
        <v>5</v>
      </c>
      <c r="C5" s="22"/>
      <c r="D5" s="22"/>
      <c r="E5" s="22"/>
      <c r="F5" s="22"/>
      <c r="G5" s="25"/>
      <c r="H5" s="26" t="s">
        <v>15</v>
      </c>
      <c r="I5" s="33">
        <f t="shared" si="0"/>
      </c>
      <c r="J5" s="20" t="str">
        <f t="shared" si="1"/>
        <v>не се яви</v>
      </c>
      <c r="K5" s="3"/>
      <c r="L5" s="3">
        <f t="shared" si="2"/>
        <v>0</v>
      </c>
      <c r="N5" s="42" t="str">
        <f>"от "&amp;$R$4&amp;"% до "&amp;$R$5&amp;"%:"</f>
        <v>от 51.25% до 67.5%:</v>
      </c>
      <c r="O5" s="41"/>
      <c r="P5" s="16">
        <v>4</v>
      </c>
      <c r="Q5" s="17"/>
      <c r="R5" s="14">
        <v>67.5</v>
      </c>
      <c r="S5" s="14"/>
      <c r="T5" s="14"/>
    </row>
    <row r="6" spans="1:20" ht="15" thickBot="1" thickTop="1">
      <c r="A6" s="2">
        <v>82046</v>
      </c>
      <c r="B6" s="3">
        <v>5</v>
      </c>
      <c r="C6" s="22"/>
      <c r="D6" s="22"/>
      <c r="E6" s="22"/>
      <c r="F6" s="22"/>
      <c r="G6" s="25"/>
      <c r="H6" s="26" t="s">
        <v>15</v>
      </c>
      <c r="I6" s="33">
        <f t="shared" si="0"/>
      </c>
      <c r="J6" s="20" t="str">
        <f t="shared" si="1"/>
        <v>не се яви</v>
      </c>
      <c r="K6" s="3"/>
      <c r="L6" s="3">
        <f t="shared" si="2"/>
        <v>0</v>
      </c>
      <c r="N6" s="42" t="str">
        <f>"от "&amp;$R$5&amp;"% до "&amp;$R$6&amp;"%:"</f>
        <v>от 67.5% до 83.75%:</v>
      </c>
      <c r="O6" s="41"/>
      <c r="P6" s="16">
        <v>5</v>
      </c>
      <c r="Q6" s="17"/>
      <c r="R6" s="14">
        <v>83.75</v>
      </c>
      <c r="S6" s="14"/>
      <c r="T6" s="14"/>
    </row>
    <row r="7" spans="1:20" ht="15" thickBot="1" thickTop="1">
      <c r="A7" s="2">
        <v>82048</v>
      </c>
      <c r="B7" s="3">
        <v>5</v>
      </c>
      <c r="C7" s="22"/>
      <c r="D7" s="22"/>
      <c r="E7" s="22"/>
      <c r="F7" s="22"/>
      <c r="G7" s="25"/>
      <c r="H7" s="26">
        <v>1.6666666666666667</v>
      </c>
      <c r="I7" s="33">
        <f t="shared" si="0"/>
        <v>0.7</v>
      </c>
      <c r="J7" s="20" t="str">
        <f t="shared" si="1"/>
        <v>слаб 2</v>
      </c>
      <c r="K7" s="3"/>
      <c r="L7" s="3">
        <f t="shared" si="2"/>
        <v>0</v>
      </c>
      <c r="N7" s="37" t="str">
        <f>"над "&amp;$R$6&amp;"%:"</f>
        <v>над 83.75%:</v>
      </c>
      <c r="O7" s="41"/>
      <c r="P7" s="13">
        <v>6</v>
      </c>
      <c r="Q7" s="15"/>
      <c r="R7" s="14"/>
      <c r="S7" s="14"/>
      <c r="T7" s="14"/>
    </row>
    <row r="8" spans="1:20" ht="15" thickBot="1" thickTop="1">
      <c r="A8" s="2">
        <v>82217</v>
      </c>
      <c r="B8" s="3">
        <v>5</v>
      </c>
      <c r="C8" s="22">
        <v>90</v>
      </c>
      <c r="D8" s="22">
        <v>40</v>
      </c>
      <c r="E8" s="22">
        <v>70</v>
      </c>
      <c r="F8" s="22"/>
      <c r="G8" s="25">
        <v>101.66666666666667</v>
      </c>
      <c r="H8" s="26" t="s">
        <v>15</v>
      </c>
      <c r="I8" s="33">
        <f t="shared" si="0"/>
      </c>
      <c r="J8" s="20" t="str">
        <f t="shared" si="1"/>
        <v>не се яви</v>
      </c>
      <c r="K8" s="3"/>
      <c r="L8" s="3">
        <f t="shared" si="2"/>
        <v>0</v>
      </c>
      <c r="N8" s="14"/>
      <c r="O8" s="14"/>
      <c r="P8" s="14"/>
      <c r="Q8" s="14"/>
      <c r="R8" s="14"/>
      <c r="S8" s="14"/>
      <c r="T8" s="14"/>
    </row>
    <row r="9" spans="1:17" ht="15" thickBot="1" thickTop="1">
      <c r="A9" s="2">
        <v>82218</v>
      </c>
      <c r="B9" s="3">
        <v>5</v>
      </c>
      <c r="C9" s="22">
        <v>95</v>
      </c>
      <c r="D9" s="22"/>
      <c r="E9" s="22"/>
      <c r="F9" s="22"/>
      <c r="G9" s="25">
        <v>32.5</v>
      </c>
      <c r="H9" s="26" t="s">
        <v>15</v>
      </c>
      <c r="I9" s="33">
        <f t="shared" si="0"/>
      </c>
      <c r="J9" s="20" t="str">
        <f t="shared" si="1"/>
        <v>не се яви</v>
      </c>
      <c r="K9" s="3"/>
      <c r="L9" s="3">
        <f t="shared" si="2"/>
        <v>0</v>
      </c>
      <c r="O9" s="14"/>
      <c r="P9" s="14"/>
      <c r="Q9" s="14"/>
    </row>
    <row r="10" spans="1:17" ht="15" thickBot="1" thickTop="1">
      <c r="A10" s="2">
        <v>82219</v>
      </c>
      <c r="B10" s="3">
        <v>5</v>
      </c>
      <c r="C10" s="22">
        <v>93.75</v>
      </c>
      <c r="D10" s="22">
        <v>88.57142857142857</v>
      </c>
      <c r="E10" s="22">
        <v>115</v>
      </c>
      <c r="F10" s="22"/>
      <c r="G10" s="25">
        <v>87.5</v>
      </c>
      <c r="H10" s="26" t="s">
        <v>15</v>
      </c>
      <c r="I10" s="33">
        <f t="shared" si="0"/>
      </c>
      <c r="J10" s="20" t="str">
        <f t="shared" si="1"/>
        <v>не се яви</v>
      </c>
      <c r="K10" s="3">
        <v>6</v>
      </c>
      <c r="L10" s="3">
        <f t="shared" si="2"/>
        <v>10</v>
      </c>
      <c r="N10" s="36" t="s">
        <v>11</v>
      </c>
      <c r="O10" s="36"/>
      <c r="P10" s="18">
        <f>COUNTIF(H2:H50,"&gt;= 0")</f>
        <v>21</v>
      </c>
      <c r="Q10" s="14"/>
    </row>
    <row r="11" spans="1:20" ht="15" thickBot="1" thickTop="1">
      <c r="A11" s="2">
        <v>82222</v>
      </c>
      <c r="B11" s="3">
        <v>5</v>
      </c>
      <c r="C11" s="22">
        <v>93.75</v>
      </c>
      <c r="D11" s="22">
        <v>63.57142857142857</v>
      </c>
      <c r="E11" s="22"/>
      <c r="F11" s="22"/>
      <c r="G11" s="25">
        <v>9.166666666666668</v>
      </c>
      <c r="H11" s="26" t="s">
        <v>15</v>
      </c>
      <c r="I11" s="33">
        <f t="shared" si="0"/>
      </c>
      <c r="J11" s="20" t="str">
        <f t="shared" si="1"/>
        <v>не се яви</v>
      </c>
      <c r="K11" s="3"/>
      <c r="L11" s="3">
        <f t="shared" si="2"/>
        <v>0</v>
      </c>
      <c r="N11" s="14"/>
      <c r="O11" s="14"/>
      <c r="P11" s="14"/>
      <c r="Q11" s="14"/>
      <c r="R11" s="14"/>
      <c r="S11" s="14"/>
      <c r="T11" s="14"/>
    </row>
    <row r="12" spans="1:20" ht="15" thickBot="1" thickTop="1">
      <c r="A12" s="2">
        <v>82223</v>
      </c>
      <c r="B12" s="3">
        <v>5</v>
      </c>
      <c r="C12" s="22">
        <v>90.625</v>
      </c>
      <c r="D12" s="22">
        <v>80</v>
      </c>
      <c r="E12" s="22">
        <v>123.33333333333333</v>
      </c>
      <c r="F12" s="22"/>
      <c r="G12" s="25">
        <v>96.66666666666667</v>
      </c>
      <c r="H12" s="26" t="s">
        <v>15</v>
      </c>
      <c r="I12" s="33">
        <f t="shared" si="0"/>
      </c>
      <c r="J12" s="20" t="str">
        <f t="shared" si="1"/>
        <v>не се яви</v>
      </c>
      <c r="K12" s="3"/>
      <c r="L12" s="3">
        <f t="shared" si="2"/>
        <v>0</v>
      </c>
      <c r="S12" s="14"/>
      <c r="T12" s="14"/>
    </row>
    <row r="13" spans="1:14" ht="15" thickBot="1" thickTop="1">
      <c r="A13" s="2">
        <v>82226</v>
      </c>
      <c r="B13" s="3">
        <v>5</v>
      </c>
      <c r="C13" s="22">
        <v>96.875</v>
      </c>
      <c r="D13" s="22">
        <v>74.28571428571429</v>
      </c>
      <c r="E13" s="22">
        <v>5</v>
      </c>
      <c r="F13" s="22">
        <v>35</v>
      </c>
      <c r="G13" s="25">
        <v>34.16666666666667</v>
      </c>
      <c r="H13" s="26">
        <v>35</v>
      </c>
      <c r="I13" s="33">
        <f t="shared" si="0"/>
        <v>37.49642857142857</v>
      </c>
      <c r="J13" s="20" t="str">
        <f t="shared" si="1"/>
        <v>среден 3</v>
      </c>
      <c r="K13" s="3"/>
      <c r="L13" s="3">
        <f t="shared" si="2"/>
        <v>0</v>
      </c>
      <c r="N13" s="16" t="s">
        <v>16</v>
      </c>
    </row>
    <row r="14" spans="1:14" ht="15" thickBot="1" thickTop="1">
      <c r="A14" s="2">
        <v>82228</v>
      </c>
      <c r="B14" s="3">
        <v>5</v>
      </c>
      <c r="C14" s="22">
        <v>93.75</v>
      </c>
      <c r="D14" s="22">
        <v>84.28571428571429</v>
      </c>
      <c r="E14" s="22"/>
      <c r="F14" s="22"/>
      <c r="G14" s="25">
        <v>34.16666666666667</v>
      </c>
      <c r="H14" s="26" t="s">
        <v>15</v>
      </c>
      <c r="I14" s="33">
        <f t="shared" si="0"/>
      </c>
      <c r="J14" s="20" t="str">
        <f t="shared" si="1"/>
        <v>не се яви</v>
      </c>
      <c r="K14" s="3"/>
      <c r="L14" s="3">
        <f t="shared" si="2"/>
        <v>0</v>
      </c>
      <c r="N14" s="35">
        <f>COUNTIF(J:J,"слаб 2")</f>
        <v>6</v>
      </c>
    </row>
    <row r="15" spans="1:14" ht="15" thickBot="1" thickTop="1">
      <c r="A15" s="2">
        <v>82231</v>
      </c>
      <c r="B15" s="3">
        <v>5</v>
      </c>
      <c r="C15" s="22">
        <v>92.5</v>
      </c>
      <c r="D15" s="22">
        <v>94.28571428571429</v>
      </c>
      <c r="E15" s="22">
        <v>98.33333333333333</v>
      </c>
      <c r="F15" s="22"/>
      <c r="G15" s="25">
        <v>71.66666666666667</v>
      </c>
      <c r="H15" s="26">
        <v>83.33333333333334</v>
      </c>
      <c r="I15" s="33">
        <f t="shared" si="0"/>
        <v>86.5047619047619</v>
      </c>
      <c r="J15" s="20" t="str">
        <f t="shared" si="1"/>
        <v>отличен 6</v>
      </c>
      <c r="K15" s="3">
        <v>6</v>
      </c>
      <c r="L15" s="3">
        <f t="shared" si="2"/>
        <v>10</v>
      </c>
      <c r="N15" s="32"/>
    </row>
    <row r="16" spans="1:14" ht="15" thickBot="1" thickTop="1">
      <c r="A16" s="2">
        <v>82232</v>
      </c>
      <c r="B16" s="3">
        <v>5</v>
      </c>
      <c r="C16" s="22">
        <v>92.5</v>
      </c>
      <c r="D16" s="22"/>
      <c r="E16" s="22"/>
      <c r="F16" s="22"/>
      <c r="G16" s="25">
        <v>54.16666666666667</v>
      </c>
      <c r="H16" s="26">
        <v>41.66666666666667</v>
      </c>
      <c r="I16" s="33">
        <f t="shared" si="0"/>
        <v>46.45</v>
      </c>
      <c r="J16" s="20" t="str">
        <f t="shared" si="1"/>
        <v>среден 3</v>
      </c>
      <c r="K16" s="3">
        <v>3</v>
      </c>
      <c r="L16" s="3">
        <f t="shared" si="2"/>
        <v>2.5</v>
      </c>
      <c r="N16" s="16" t="s">
        <v>17</v>
      </c>
    </row>
    <row r="17" spans="1:14" ht="15" thickBot="1" thickTop="1">
      <c r="A17" s="2">
        <v>82234</v>
      </c>
      <c r="B17" s="3">
        <v>5</v>
      </c>
      <c r="C17" s="27">
        <v>96.25</v>
      </c>
      <c r="D17" s="27">
        <v>88.57142857142857</v>
      </c>
      <c r="E17" s="27">
        <v>108.33333333333333</v>
      </c>
      <c r="F17" s="27">
        <v>3.3333333333333335</v>
      </c>
      <c r="G17" s="25">
        <v>40.833333333333336</v>
      </c>
      <c r="H17" s="26">
        <v>36.66666666666667</v>
      </c>
      <c r="I17" s="33">
        <f t="shared" si="0"/>
        <v>54.40952380952381</v>
      </c>
      <c r="J17" s="20" t="str">
        <f t="shared" si="1"/>
        <v>добър 4</v>
      </c>
      <c r="K17" s="3">
        <v>6</v>
      </c>
      <c r="L17" s="3">
        <f t="shared" si="2"/>
        <v>10</v>
      </c>
      <c r="N17" s="35">
        <f>COUNTIF(J:J,"среден 3")</f>
        <v>8</v>
      </c>
    </row>
    <row r="18" spans="1:14" ht="15" thickBot="1" thickTop="1">
      <c r="A18" s="4">
        <v>82235</v>
      </c>
      <c r="B18" s="5">
        <v>5</v>
      </c>
      <c r="C18" s="22">
        <v>86.875</v>
      </c>
      <c r="D18" s="22">
        <v>58.57142857142857</v>
      </c>
      <c r="E18" s="22"/>
      <c r="F18" s="22"/>
      <c r="G18" s="23">
        <v>15.833333333333334</v>
      </c>
      <c r="H18" s="24" t="s">
        <v>15</v>
      </c>
      <c r="I18" s="33">
        <f t="shared" si="0"/>
      </c>
      <c r="J18" s="20" t="str">
        <f t="shared" si="1"/>
        <v>не се яви</v>
      </c>
      <c r="K18" s="3">
        <v>6</v>
      </c>
      <c r="L18" s="3">
        <f t="shared" si="2"/>
        <v>10</v>
      </c>
      <c r="N18" s="32"/>
    </row>
    <row r="19" spans="1:14" ht="15" thickBot="1" thickTop="1">
      <c r="A19" s="2">
        <v>82236</v>
      </c>
      <c r="B19" s="3">
        <v>5</v>
      </c>
      <c r="C19" s="22">
        <v>86.875</v>
      </c>
      <c r="D19" s="22">
        <v>57.142857142857146</v>
      </c>
      <c r="E19" s="22">
        <v>75</v>
      </c>
      <c r="F19" s="22"/>
      <c r="G19" s="25">
        <v>7.5</v>
      </c>
      <c r="H19" s="26">
        <v>14.166666666666668</v>
      </c>
      <c r="I19" s="33">
        <f t="shared" si="0"/>
        <v>17.860714285714288</v>
      </c>
      <c r="J19" s="20" t="str">
        <f t="shared" si="1"/>
        <v>слаб 2</v>
      </c>
      <c r="K19" s="3"/>
      <c r="L19" s="3">
        <f t="shared" si="2"/>
        <v>0</v>
      </c>
      <c r="N19" s="16" t="s">
        <v>18</v>
      </c>
    </row>
    <row r="20" spans="1:14" ht="15" thickBot="1" thickTop="1">
      <c r="A20" s="7">
        <v>82238</v>
      </c>
      <c r="B20" s="8">
        <v>5</v>
      </c>
      <c r="C20" s="28">
        <v>98.125</v>
      </c>
      <c r="D20" s="28">
        <v>80</v>
      </c>
      <c r="E20" s="28">
        <v>80</v>
      </c>
      <c r="F20" s="28">
        <v>100</v>
      </c>
      <c r="G20" s="29">
        <v>88.33333333333334</v>
      </c>
      <c r="H20" s="30" t="s">
        <v>15</v>
      </c>
      <c r="I20" s="34">
        <f t="shared" si="0"/>
      </c>
      <c r="J20" s="20" t="str">
        <f t="shared" si="1"/>
        <v>не се яви</v>
      </c>
      <c r="K20" s="8"/>
      <c r="L20" s="8">
        <f t="shared" si="2"/>
        <v>0</v>
      </c>
      <c r="N20" s="35">
        <f>COUNTIF(J:J,"добър 4")</f>
        <v>4</v>
      </c>
    </row>
    <row r="21" spans="1:14" ht="15" thickBot="1" thickTop="1">
      <c r="A21" s="4">
        <v>81581</v>
      </c>
      <c r="B21" s="5">
        <v>6</v>
      </c>
      <c r="C21" s="22"/>
      <c r="D21" s="22"/>
      <c r="E21" s="22"/>
      <c r="F21" s="22"/>
      <c r="G21" s="23"/>
      <c r="H21" s="24" t="s">
        <v>15</v>
      </c>
      <c r="I21" s="33">
        <f t="shared" si="0"/>
      </c>
      <c r="J21" s="20" t="str">
        <f t="shared" si="1"/>
        <v>не се яви</v>
      </c>
      <c r="K21" s="5"/>
      <c r="L21" s="5">
        <f t="shared" si="2"/>
        <v>0</v>
      </c>
      <c r="N21" s="32"/>
    </row>
    <row r="22" spans="1:14" ht="15" thickBot="1" thickTop="1">
      <c r="A22" s="2">
        <v>82108</v>
      </c>
      <c r="B22" s="3">
        <v>6</v>
      </c>
      <c r="C22" s="22"/>
      <c r="D22" s="22"/>
      <c r="E22" s="22"/>
      <c r="F22" s="22"/>
      <c r="G22" s="25"/>
      <c r="H22" s="26" t="s">
        <v>15</v>
      </c>
      <c r="I22" s="33">
        <f t="shared" si="0"/>
      </c>
      <c r="J22" s="20" t="str">
        <f t="shared" si="1"/>
        <v>не се яви</v>
      </c>
      <c r="K22" s="3"/>
      <c r="L22" s="3">
        <f t="shared" si="2"/>
        <v>0</v>
      </c>
      <c r="N22" s="16" t="s">
        <v>19</v>
      </c>
    </row>
    <row r="23" spans="1:14" ht="15" thickBot="1" thickTop="1">
      <c r="A23" s="2">
        <v>82112</v>
      </c>
      <c r="B23" s="3">
        <v>6</v>
      </c>
      <c r="C23" s="22"/>
      <c r="D23" s="22"/>
      <c r="E23" s="22"/>
      <c r="F23" s="22"/>
      <c r="G23" s="25"/>
      <c r="H23" s="26" t="s">
        <v>15</v>
      </c>
      <c r="I23" s="33">
        <f t="shared" si="0"/>
      </c>
      <c r="J23" s="20" t="str">
        <f t="shared" si="1"/>
        <v>не се яви</v>
      </c>
      <c r="K23" s="3"/>
      <c r="L23" s="3">
        <f t="shared" si="2"/>
        <v>0</v>
      </c>
      <c r="N23" s="35">
        <f>COUNTIF(J:J,"мн. добър 5")</f>
        <v>2</v>
      </c>
    </row>
    <row r="24" spans="1:14" ht="15" thickBot="1" thickTop="1">
      <c r="A24" s="2">
        <v>82113</v>
      </c>
      <c r="B24" s="3">
        <v>6</v>
      </c>
      <c r="C24" s="22"/>
      <c r="D24" s="22"/>
      <c r="E24" s="22"/>
      <c r="F24" s="22"/>
      <c r="G24" s="25"/>
      <c r="H24" s="26" t="s">
        <v>15</v>
      </c>
      <c r="I24" s="33">
        <f t="shared" si="0"/>
      </c>
      <c r="J24" s="20" t="str">
        <f t="shared" si="1"/>
        <v>не се яви</v>
      </c>
      <c r="K24" s="3"/>
      <c r="L24" s="3">
        <f t="shared" si="2"/>
        <v>0</v>
      </c>
      <c r="N24" s="32"/>
    </row>
    <row r="25" spans="1:14" ht="15" thickBot="1" thickTop="1">
      <c r="A25" s="2">
        <v>82116</v>
      </c>
      <c r="B25" s="3">
        <v>6</v>
      </c>
      <c r="C25" s="22"/>
      <c r="D25" s="22"/>
      <c r="E25" s="22"/>
      <c r="F25" s="22"/>
      <c r="G25" s="25"/>
      <c r="H25" s="26" t="s">
        <v>15</v>
      </c>
      <c r="I25" s="33">
        <f t="shared" si="0"/>
      </c>
      <c r="J25" s="20" t="str">
        <f t="shared" si="1"/>
        <v>не се яви</v>
      </c>
      <c r="K25" s="3"/>
      <c r="L25" s="3">
        <f t="shared" si="2"/>
        <v>0</v>
      </c>
      <c r="N25" s="16" t="s">
        <v>20</v>
      </c>
    </row>
    <row r="26" spans="1:14" ht="15" thickBot="1" thickTop="1">
      <c r="A26" s="2">
        <v>82240</v>
      </c>
      <c r="B26" s="3">
        <v>6</v>
      </c>
      <c r="C26" s="22"/>
      <c r="D26" s="22"/>
      <c r="E26" s="22"/>
      <c r="F26" s="22"/>
      <c r="G26" s="25"/>
      <c r="H26" s="26" t="s">
        <v>15</v>
      </c>
      <c r="I26" s="33">
        <f t="shared" si="0"/>
      </c>
      <c r="J26" s="20" t="str">
        <f t="shared" si="1"/>
        <v>не се яви</v>
      </c>
      <c r="K26" s="3"/>
      <c r="L26" s="3">
        <f t="shared" si="2"/>
        <v>0</v>
      </c>
      <c r="N26" s="35">
        <f>COUNTIF(J:J,"отличен 6")</f>
        <v>1</v>
      </c>
    </row>
    <row r="27" spans="1:12" ht="15" thickBot="1" thickTop="1">
      <c r="A27" s="2">
        <v>82243</v>
      </c>
      <c r="B27" s="3">
        <v>6</v>
      </c>
      <c r="C27" s="22">
        <v>95.625</v>
      </c>
      <c r="D27" s="22">
        <v>94.28571428571429</v>
      </c>
      <c r="E27" s="22">
        <v>130</v>
      </c>
      <c r="F27" s="22">
        <v>58.333333333333336</v>
      </c>
      <c r="G27" s="25">
        <v>60</v>
      </c>
      <c r="H27" s="26">
        <v>49.16666666666667</v>
      </c>
      <c r="I27" s="33">
        <f t="shared" si="0"/>
        <v>65.9797619047619</v>
      </c>
      <c r="J27" s="20" t="str">
        <f t="shared" si="1"/>
        <v>добър 4</v>
      </c>
      <c r="K27" s="3">
        <v>4</v>
      </c>
      <c r="L27" s="3">
        <f t="shared" si="2"/>
        <v>5</v>
      </c>
    </row>
    <row r="28" spans="1:12" ht="15" thickBot="1" thickTop="1">
      <c r="A28" s="2">
        <v>82245</v>
      </c>
      <c r="B28" s="3">
        <v>6</v>
      </c>
      <c r="C28" s="27"/>
      <c r="D28" s="27"/>
      <c r="E28" s="27"/>
      <c r="F28" s="27"/>
      <c r="G28" s="25"/>
      <c r="H28" s="26" t="s">
        <v>15</v>
      </c>
      <c r="I28" s="33">
        <f t="shared" si="0"/>
      </c>
      <c r="J28" s="20" t="str">
        <f t="shared" si="1"/>
        <v>не се яви</v>
      </c>
      <c r="K28" s="3"/>
      <c r="L28" s="3">
        <f t="shared" si="2"/>
        <v>0</v>
      </c>
    </row>
    <row r="29" spans="1:12" ht="15" thickBot="1" thickTop="1">
      <c r="A29" s="4">
        <v>82246</v>
      </c>
      <c r="B29" s="5">
        <v>6</v>
      </c>
      <c r="C29" s="22">
        <v>92.5</v>
      </c>
      <c r="D29" s="22">
        <v>92.85714285714286</v>
      </c>
      <c r="E29" s="22">
        <v>103.33333333333333</v>
      </c>
      <c r="F29" s="22">
        <v>33.333333333333336</v>
      </c>
      <c r="G29" s="23">
        <v>41.66666666666667</v>
      </c>
      <c r="H29" s="24">
        <v>25</v>
      </c>
      <c r="I29" s="33">
        <f t="shared" si="0"/>
        <v>48.38095238095238</v>
      </c>
      <c r="J29" s="20" t="str">
        <f t="shared" si="1"/>
        <v>среден 3</v>
      </c>
      <c r="K29" s="3">
        <v>5</v>
      </c>
      <c r="L29" s="3">
        <f t="shared" si="2"/>
        <v>7.5</v>
      </c>
    </row>
    <row r="30" spans="1:12" ht="15" thickBot="1" thickTop="1">
      <c r="A30" s="7">
        <v>82260</v>
      </c>
      <c r="B30" s="8">
        <v>6</v>
      </c>
      <c r="C30" s="28">
        <v>100</v>
      </c>
      <c r="D30" s="28">
        <v>88.57142857142857</v>
      </c>
      <c r="E30" s="28">
        <v>103.33333333333333</v>
      </c>
      <c r="F30" s="28">
        <v>36.66666666666667</v>
      </c>
      <c r="G30" s="29">
        <v>24.166666666666668</v>
      </c>
      <c r="H30" s="30">
        <v>30</v>
      </c>
      <c r="I30" s="34">
        <f t="shared" si="0"/>
        <v>45.892857142857146</v>
      </c>
      <c r="J30" s="20" t="str">
        <f t="shared" si="1"/>
        <v>среден 3</v>
      </c>
      <c r="K30" s="8">
        <v>6</v>
      </c>
      <c r="L30" s="8">
        <f t="shared" si="2"/>
        <v>10</v>
      </c>
    </row>
    <row r="31" spans="1:12" ht="15" thickBot="1" thickTop="1">
      <c r="A31" s="4">
        <v>82015</v>
      </c>
      <c r="B31" s="5">
        <v>7</v>
      </c>
      <c r="C31" s="22">
        <v>27.5</v>
      </c>
      <c r="D31" s="22">
        <v>37.142857142857146</v>
      </c>
      <c r="E31" s="22"/>
      <c r="F31" s="22"/>
      <c r="G31" s="23">
        <v>10</v>
      </c>
      <c r="H31" s="24">
        <v>0.8333333333333334</v>
      </c>
      <c r="I31" s="33">
        <f t="shared" si="0"/>
        <v>7.135714285714286</v>
      </c>
      <c r="J31" s="20" t="str">
        <f t="shared" si="1"/>
        <v>слаб 2</v>
      </c>
      <c r="K31" s="5"/>
      <c r="L31" s="5">
        <f t="shared" si="2"/>
        <v>0</v>
      </c>
    </row>
    <row r="32" spans="1:12" ht="15" thickBot="1" thickTop="1">
      <c r="A32" s="4">
        <v>82090</v>
      </c>
      <c r="B32" s="5">
        <v>7</v>
      </c>
      <c r="C32" s="22"/>
      <c r="D32" s="22"/>
      <c r="E32" s="22"/>
      <c r="F32" s="22"/>
      <c r="G32" s="23"/>
      <c r="H32" s="24" t="s">
        <v>15</v>
      </c>
      <c r="I32" s="33">
        <f t="shared" si="0"/>
      </c>
      <c r="J32" s="20" t="str">
        <f t="shared" si="1"/>
        <v>не се яви</v>
      </c>
      <c r="K32" s="3"/>
      <c r="L32" s="3">
        <f t="shared" si="2"/>
        <v>0</v>
      </c>
    </row>
    <row r="33" spans="1:12" ht="15" thickBot="1" thickTop="1">
      <c r="A33" s="2">
        <v>82102</v>
      </c>
      <c r="B33" s="3">
        <v>7</v>
      </c>
      <c r="C33" s="22"/>
      <c r="D33" s="22"/>
      <c r="E33" s="22"/>
      <c r="F33" s="22"/>
      <c r="G33" s="25"/>
      <c r="H33" s="24" t="s">
        <v>15</v>
      </c>
      <c r="I33" s="33">
        <f t="shared" si="0"/>
      </c>
      <c r="J33" s="20" t="str">
        <f t="shared" si="1"/>
        <v>не се яви</v>
      </c>
      <c r="K33" s="3"/>
      <c r="L33" s="3">
        <f t="shared" si="2"/>
        <v>0</v>
      </c>
    </row>
    <row r="34" spans="1:12" ht="15" thickBot="1" thickTop="1">
      <c r="A34" s="2">
        <v>82103</v>
      </c>
      <c r="B34" s="3">
        <v>7</v>
      </c>
      <c r="C34" s="22">
        <v>47.5</v>
      </c>
      <c r="D34" s="22">
        <v>81.42857142857143</v>
      </c>
      <c r="E34" s="22">
        <v>75</v>
      </c>
      <c r="F34" s="22">
        <v>25</v>
      </c>
      <c r="G34" s="25">
        <v>69.16666666666667</v>
      </c>
      <c r="H34" s="24">
        <v>11.666666666666668</v>
      </c>
      <c r="I34" s="33">
        <f t="shared" si="0"/>
        <v>53.107142857142854</v>
      </c>
      <c r="J34" s="20" t="str">
        <f t="shared" si="1"/>
        <v>добър 4</v>
      </c>
      <c r="K34" s="3">
        <v>6</v>
      </c>
      <c r="L34" s="3">
        <f t="shared" si="2"/>
        <v>10</v>
      </c>
    </row>
    <row r="35" spans="1:12" ht="15" thickBot="1" thickTop="1">
      <c r="A35" s="2">
        <v>82178</v>
      </c>
      <c r="B35" s="3">
        <v>7</v>
      </c>
      <c r="C35" s="22">
        <v>40</v>
      </c>
      <c r="D35" s="22"/>
      <c r="E35" s="22"/>
      <c r="F35" s="22"/>
      <c r="G35" s="25"/>
      <c r="H35" s="24" t="s">
        <v>15</v>
      </c>
      <c r="I35" s="33">
        <f t="shared" si="0"/>
      </c>
      <c r="J35" s="20" t="str">
        <f t="shared" si="1"/>
        <v>не се яви</v>
      </c>
      <c r="K35" s="3"/>
      <c r="L35" s="3">
        <f t="shared" si="2"/>
        <v>0</v>
      </c>
    </row>
    <row r="36" spans="1:12" ht="15" thickBot="1" thickTop="1">
      <c r="A36" s="2">
        <v>82262</v>
      </c>
      <c r="B36" s="3">
        <v>7</v>
      </c>
      <c r="C36" s="22">
        <v>95</v>
      </c>
      <c r="D36" s="22">
        <v>61.42857142857143</v>
      </c>
      <c r="E36" s="22">
        <v>71.66666666666667</v>
      </c>
      <c r="F36" s="22"/>
      <c r="G36" s="25">
        <v>31.666666666666668</v>
      </c>
      <c r="H36" s="24">
        <v>26.666666666666668</v>
      </c>
      <c r="I36" s="33">
        <f t="shared" si="0"/>
        <v>33.62380952380953</v>
      </c>
      <c r="J36" s="20" t="str">
        <f t="shared" si="1"/>
        <v>слаб 2</v>
      </c>
      <c r="K36" s="3">
        <v>3</v>
      </c>
      <c r="L36" s="3">
        <f t="shared" si="2"/>
        <v>2.5</v>
      </c>
    </row>
    <row r="37" spans="1:12" ht="15" thickBot="1" thickTop="1">
      <c r="A37" s="2">
        <v>82266</v>
      </c>
      <c r="B37" s="3">
        <v>7</v>
      </c>
      <c r="C37" s="22"/>
      <c r="D37" s="22"/>
      <c r="E37" s="22"/>
      <c r="F37" s="22"/>
      <c r="G37" s="25"/>
      <c r="H37" s="24" t="s">
        <v>15</v>
      </c>
      <c r="I37" s="33">
        <f t="shared" si="0"/>
      </c>
      <c r="J37" s="20" t="str">
        <f t="shared" si="1"/>
        <v>не се яви</v>
      </c>
      <c r="K37" s="3"/>
      <c r="L37" s="3">
        <f t="shared" si="2"/>
        <v>0</v>
      </c>
    </row>
    <row r="38" spans="1:12" ht="15" thickBot="1" thickTop="1">
      <c r="A38" s="2">
        <v>82268</v>
      </c>
      <c r="B38" s="3">
        <v>7</v>
      </c>
      <c r="C38" s="22"/>
      <c r="D38" s="22"/>
      <c r="E38" s="22"/>
      <c r="F38" s="22"/>
      <c r="G38" s="25"/>
      <c r="H38" s="24" t="s">
        <v>15</v>
      </c>
      <c r="I38" s="33">
        <f t="shared" si="0"/>
      </c>
      <c r="J38" s="20" t="str">
        <f t="shared" si="1"/>
        <v>не се яви</v>
      </c>
      <c r="K38" s="3"/>
      <c r="L38" s="3">
        <f t="shared" si="2"/>
        <v>0</v>
      </c>
    </row>
    <row r="39" spans="1:12" ht="15" thickBot="1" thickTop="1">
      <c r="A39" s="2">
        <v>82273</v>
      </c>
      <c r="B39" s="3">
        <v>7</v>
      </c>
      <c r="C39" s="22">
        <v>65</v>
      </c>
      <c r="D39" s="22">
        <v>100</v>
      </c>
      <c r="E39" s="22"/>
      <c r="F39" s="22"/>
      <c r="G39" s="25">
        <v>28.333333333333336</v>
      </c>
      <c r="H39" s="24">
        <v>40.833333333333336</v>
      </c>
      <c r="I39" s="33">
        <f t="shared" si="0"/>
        <v>35.650000000000006</v>
      </c>
      <c r="J39" s="20" t="str">
        <f t="shared" si="1"/>
        <v>среден 3</v>
      </c>
      <c r="K39" s="3"/>
      <c r="L39" s="3">
        <f t="shared" si="2"/>
        <v>0</v>
      </c>
    </row>
    <row r="40" spans="1:12" ht="15" thickBot="1" thickTop="1">
      <c r="A40" s="2">
        <v>82275</v>
      </c>
      <c r="B40" s="3">
        <v>7</v>
      </c>
      <c r="C40" s="22">
        <v>100</v>
      </c>
      <c r="D40" s="22">
        <v>94.28571428571429</v>
      </c>
      <c r="E40" s="22">
        <v>66.66666666666667</v>
      </c>
      <c r="F40" s="22"/>
      <c r="G40" s="25">
        <v>79.16666666666667</v>
      </c>
      <c r="H40" s="24">
        <v>76.66666666666667</v>
      </c>
      <c r="I40" s="33">
        <f t="shared" si="0"/>
        <v>75.88809523809525</v>
      </c>
      <c r="J40" s="20" t="str">
        <f t="shared" si="1"/>
        <v>мн. добър 5</v>
      </c>
      <c r="K40" s="3"/>
      <c r="L40" s="3">
        <f t="shared" si="2"/>
        <v>0</v>
      </c>
    </row>
    <row r="41" spans="1:12" ht="15" thickBot="1" thickTop="1">
      <c r="A41" s="2">
        <v>82276</v>
      </c>
      <c r="B41" s="3">
        <v>7</v>
      </c>
      <c r="C41" s="22">
        <v>47.5</v>
      </c>
      <c r="D41" s="22">
        <v>14.285714285714286</v>
      </c>
      <c r="E41" s="22"/>
      <c r="F41" s="22"/>
      <c r="G41" s="25"/>
      <c r="H41" s="24" t="s">
        <v>15</v>
      </c>
      <c r="I41" s="33">
        <f t="shared" si="0"/>
      </c>
      <c r="J41" s="20" t="str">
        <f t="shared" si="1"/>
        <v>не се яви</v>
      </c>
      <c r="K41" s="3"/>
      <c r="L41" s="3">
        <f t="shared" si="2"/>
        <v>0</v>
      </c>
    </row>
    <row r="42" spans="1:12" ht="15" thickBot="1" thickTop="1">
      <c r="A42" s="7">
        <v>82280</v>
      </c>
      <c r="B42" s="8">
        <v>7</v>
      </c>
      <c r="C42" s="28">
        <v>33.75</v>
      </c>
      <c r="D42" s="28"/>
      <c r="E42" s="28"/>
      <c r="F42" s="28"/>
      <c r="G42" s="29"/>
      <c r="H42" s="30" t="s">
        <v>15</v>
      </c>
      <c r="I42" s="34">
        <f t="shared" si="0"/>
      </c>
      <c r="J42" s="20" t="str">
        <f t="shared" si="1"/>
        <v>не се яви</v>
      </c>
      <c r="K42" s="8"/>
      <c r="L42" s="8">
        <f t="shared" si="2"/>
        <v>0</v>
      </c>
    </row>
    <row r="43" spans="1:12" ht="15" thickBot="1" thickTop="1">
      <c r="A43" s="4">
        <v>82101</v>
      </c>
      <c r="B43" s="5">
        <v>8</v>
      </c>
      <c r="C43" s="22">
        <v>100</v>
      </c>
      <c r="D43" s="22">
        <v>82.85714285714286</v>
      </c>
      <c r="E43" s="22">
        <v>50</v>
      </c>
      <c r="F43" s="22">
        <v>8.333333333333334</v>
      </c>
      <c r="G43" s="23">
        <v>26.666666666666668</v>
      </c>
      <c r="H43" s="24">
        <v>55.833333333333336</v>
      </c>
      <c r="I43" s="33">
        <f t="shared" si="0"/>
        <v>44.29761904761905</v>
      </c>
      <c r="J43" s="20" t="str">
        <f t="shared" si="1"/>
        <v>среден 3</v>
      </c>
      <c r="K43" s="5"/>
      <c r="L43" s="5">
        <f t="shared" si="2"/>
        <v>0</v>
      </c>
    </row>
    <row r="44" spans="1:12" ht="15" thickBot="1" thickTop="1">
      <c r="A44" s="2">
        <v>82119</v>
      </c>
      <c r="B44" s="3">
        <v>8</v>
      </c>
      <c r="C44" s="22"/>
      <c r="D44" s="22"/>
      <c r="E44" s="22"/>
      <c r="F44" s="22"/>
      <c r="G44" s="25"/>
      <c r="H44" s="24" t="s">
        <v>15</v>
      </c>
      <c r="I44" s="33">
        <f t="shared" si="0"/>
      </c>
      <c r="J44" s="20" t="str">
        <f t="shared" si="1"/>
        <v>не се яви</v>
      </c>
      <c r="K44" s="3"/>
      <c r="L44" s="3">
        <f t="shared" si="2"/>
        <v>0</v>
      </c>
    </row>
    <row r="45" spans="1:12" ht="15" thickBot="1" thickTop="1">
      <c r="A45" s="2">
        <v>82281</v>
      </c>
      <c r="B45" s="3">
        <v>8</v>
      </c>
      <c r="C45" s="22">
        <v>47.5</v>
      </c>
      <c r="D45" s="22">
        <v>94.28571428571429</v>
      </c>
      <c r="E45" s="22">
        <v>58.333333333333336</v>
      </c>
      <c r="F45" s="22">
        <v>0</v>
      </c>
      <c r="G45" s="25">
        <v>55.833333333333336</v>
      </c>
      <c r="H45" s="24">
        <v>30.833333333333336</v>
      </c>
      <c r="I45" s="33">
        <f t="shared" si="0"/>
        <v>46.904761904761905</v>
      </c>
      <c r="J45" s="20" t="str">
        <f t="shared" si="1"/>
        <v>среден 3</v>
      </c>
      <c r="K45" s="3">
        <v>3</v>
      </c>
      <c r="L45" s="3">
        <f t="shared" si="2"/>
        <v>2.5</v>
      </c>
    </row>
    <row r="46" spans="1:12" ht="15" thickBot="1" thickTop="1">
      <c r="A46" s="2">
        <v>82284</v>
      </c>
      <c r="B46" s="3">
        <v>8</v>
      </c>
      <c r="C46" s="22">
        <v>95</v>
      </c>
      <c r="D46" s="22">
        <v>87.14285714285714</v>
      </c>
      <c r="E46" s="22">
        <v>116.66666666666667</v>
      </c>
      <c r="F46" s="22">
        <v>90</v>
      </c>
      <c r="G46" s="25">
        <v>66.66666666666667</v>
      </c>
      <c r="H46" s="24">
        <v>34.16666666666667</v>
      </c>
      <c r="I46" s="33">
        <f t="shared" si="0"/>
        <v>67.90238095238095</v>
      </c>
      <c r="J46" s="20" t="str">
        <f t="shared" si="1"/>
        <v>мн. добър 5</v>
      </c>
      <c r="K46" s="3">
        <v>6</v>
      </c>
      <c r="L46" s="3">
        <f t="shared" si="2"/>
        <v>10</v>
      </c>
    </row>
    <row r="47" spans="1:12" ht="15" thickBot="1" thickTop="1">
      <c r="A47" s="2">
        <v>82286</v>
      </c>
      <c r="B47" s="3">
        <v>8</v>
      </c>
      <c r="C47" s="22"/>
      <c r="D47" s="22"/>
      <c r="E47" s="22"/>
      <c r="F47" s="22"/>
      <c r="G47" s="25"/>
      <c r="H47" s="24" t="s">
        <v>15</v>
      </c>
      <c r="I47" s="33">
        <f t="shared" si="0"/>
      </c>
      <c r="J47" s="20" t="str">
        <f t="shared" si="1"/>
        <v>не се яви</v>
      </c>
      <c r="K47" s="3"/>
      <c r="L47" s="3">
        <f t="shared" si="2"/>
        <v>0</v>
      </c>
    </row>
    <row r="48" spans="1:12" ht="15" thickBot="1" thickTop="1">
      <c r="A48" s="2">
        <v>82287</v>
      </c>
      <c r="B48" s="3">
        <v>8</v>
      </c>
      <c r="C48" s="22">
        <v>66.25</v>
      </c>
      <c r="D48" s="22">
        <v>74.28571428571429</v>
      </c>
      <c r="E48" s="22">
        <v>100</v>
      </c>
      <c r="F48" s="22">
        <v>33.333333333333336</v>
      </c>
      <c r="G48" s="25">
        <v>37.5</v>
      </c>
      <c r="H48" s="24">
        <v>14.166666666666668</v>
      </c>
      <c r="I48" s="33">
        <f t="shared" si="0"/>
        <v>32.654761904761905</v>
      </c>
      <c r="J48" s="20" t="str">
        <f t="shared" si="1"/>
        <v>слаб 2</v>
      </c>
      <c r="K48" s="3">
        <v>5</v>
      </c>
      <c r="L48" s="3">
        <f t="shared" si="2"/>
        <v>7.5</v>
      </c>
    </row>
    <row r="49" spans="1:12" ht="15" thickBot="1" thickTop="1">
      <c r="A49" s="2">
        <v>82302</v>
      </c>
      <c r="B49" s="3">
        <v>8</v>
      </c>
      <c r="C49" s="22">
        <v>55</v>
      </c>
      <c r="D49" s="22">
        <v>94.28571428571429</v>
      </c>
      <c r="E49" s="22">
        <v>116.66666666666667</v>
      </c>
      <c r="F49" s="22">
        <v>0</v>
      </c>
      <c r="G49" s="25">
        <v>48.333333333333336</v>
      </c>
      <c r="H49" s="24">
        <v>18.333333333333336</v>
      </c>
      <c r="I49" s="33">
        <f t="shared" si="0"/>
        <v>43.63809523809524</v>
      </c>
      <c r="J49" s="20" t="str">
        <f t="shared" si="1"/>
        <v>среден 3</v>
      </c>
      <c r="K49" s="3">
        <v>4</v>
      </c>
      <c r="L49" s="3">
        <f t="shared" si="2"/>
        <v>5</v>
      </c>
    </row>
    <row r="50" spans="1:12" ht="15" thickBot="1" thickTop="1">
      <c r="A50" s="2">
        <v>82303</v>
      </c>
      <c r="B50" s="3">
        <v>8</v>
      </c>
      <c r="C50" s="22">
        <v>95</v>
      </c>
      <c r="D50" s="22">
        <v>80</v>
      </c>
      <c r="E50" s="22">
        <v>108.33333333333334</v>
      </c>
      <c r="F50" s="22">
        <v>93.33333333333334</v>
      </c>
      <c r="G50" s="25">
        <v>46.66666666666667</v>
      </c>
      <c r="H50" s="24">
        <v>36.66666666666667</v>
      </c>
      <c r="I50" s="33">
        <f t="shared" si="0"/>
        <v>60.06666666666668</v>
      </c>
      <c r="J50" s="20" t="str">
        <f t="shared" si="1"/>
        <v>добър 4</v>
      </c>
      <c r="K50" s="3">
        <v>6</v>
      </c>
      <c r="L50" s="3">
        <f t="shared" si="2"/>
        <v>10</v>
      </c>
    </row>
    <row r="51" ht="15" thickTop="1"/>
  </sheetData>
  <sheetProtection/>
  <mergeCells count="8">
    <mergeCell ref="N10:O10"/>
    <mergeCell ref="N2:Q2"/>
    <mergeCell ref="R2:T2"/>
    <mergeCell ref="N3:O3"/>
    <mergeCell ref="N4:O4"/>
    <mergeCell ref="N5:O5"/>
    <mergeCell ref="N6:O6"/>
    <mergeCell ref="N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2022-06-27T12:42:00Z</dcterms:modified>
  <cp:category/>
  <cp:version/>
  <cp:contentType/>
  <cp:contentStatus/>
</cp:coreProperties>
</file>