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ana Kirilova\Downloads\"/>
    </mc:Choice>
  </mc:AlternateContent>
  <bookViews>
    <workbookView xWindow="0" yWindow="0" windowWidth="11670" windowHeight="4635" activeTab="1"/>
  </bookViews>
  <sheets>
    <sheet name="CRM System" sheetId="2" r:id="rId1"/>
    <sheet name="LMS" sheetId="1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  <c r="G34" i="1"/>
  <c r="F34" i="1"/>
  <c r="E34" i="1"/>
  <c r="D34" i="1"/>
  <c r="F21" i="1"/>
  <c r="G21" i="1"/>
  <c r="E21" i="1"/>
  <c r="D21" i="1"/>
  <c r="D15" i="1"/>
  <c r="G15" i="1"/>
  <c r="F15" i="1"/>
  <c r="E15" i="1"/>
  <c r="D13" i="1"/>
  <c r="D14" i="1"/>
  <c r="D12" i="1" l="1"/>
  <c r="G33" i="1"/>
  <c r="F33" i="1"/>
  <c r="E33" i="1"/>
  <c r="D29" i="2"/>
  <c r="D31" i="2" s="1"/>
  <c r="B29" i="2"/>
  <c r="G29" i="2" s="1"/>
  <c r="G31" i="2" s="1"/>
  <c r="B22" i="2"/>
  <c r="D22" i="2" s="1"/>
  <c r="B19" i="2"/>
  <c r="D19" i="2" s="1"/>
  <c r="D18" i="2"/>
  <c r="G15" i="2"/>
  <c r="G24" i="2" s="1"/>
  <c r="F15" i="2"/>
  <c r="F24" i="2" s="1"/>
  <c r="E15" i="2"/>
  <c r="E24" i="2" s="1"/>
  <c r="D14" i="2"/>
  <c r="D13" i="2"/>
  <c r="D12" i="2"/>
  <c r="D11" i="2"/>
  <c r="D24" i="2" l="1"/>
  <c r="E3" i="2" s="1"/>
  <c r="E4" i="2" s="1"/>
  <c r="E5" i="2" s="1"/>
  <c r="E6" i="2" s="1"/>
  <c r="G33" i="2"/>
  <c r="F3" i="2"/>
  <c r="G3" i="2" s="1"/>
  <c r="D33" i="2"/>
  <c r="E29" i="2"/>
  <c r="E31" i="2" s="1"/>
  <c r="F29" i="2"/>
  <c r="F31" i="2" s="1"/>
  <c r="D35" i="1"/>
  <c r="F3" i="1" s="1"/>
  <c r="G35" i="1"/>
  <c r="G28" i="1"/>
  <c r="F28" i="1"/>
  <c r="E28" i="1"/>
  <c r="D11" i="1"/>
  <c r="F33" i="2" l="1"/>
  <c r="F4" i="2"/>
  <c r="G4" i="2" s="1"/>
  <c r="E33" i="2"/>
  <c r="G37" i="1"/>
  <c r="F35" i="1"/>
  <c r="D28" i="1"/>
  <c r="E3" i="1" s="1"/>
  <c r="F5" i="2" l="1"/>
  <c r="F37" i="1"/>
  <c r="E35" i="1"/>
  <c r="D37" i="1"/>
  <c r="G3" i="1" s="1"/>
  <c r="E4" i="1"/>
  <c r="E5" i="1" s="1"/>
  <c r="E6" i="1" s="1"/>
  <c r="G5" i="2" l="1"/>
  <c r="F6" i="2"/>
  <c r="G6" i="2" s="1"/>
  <c r="E37" i="1"/>
  <c r="F4" i="1"/>
  <c r="F5" i="1" s="1"/>
  <c r="F6" i="1" s="1"/>
  <c r="G6" i="1" s="1"/>
  <c r="G5" i="1" l="1"/>
  <c r="G4" i="1"/>
</calcChain>
</file>

<file path=xl/sharedStrings.xml><?xml version="1.0" encoding="utf-8"?>
<sst xmlns="http://schemas.openxmlformats.org/spreadsheetml/2006/main" count="103" uniqueCount="47">
  <si>
    <t>Costs</t>
  </si>
  <si>
    <t>Benefits</t>
  </si>
  <si>
    <t>People</t>
  </si>
  <si>
    <t>Project Manager</t>
  </si>
  <si>
    <t>Business Analyst</t>
  </si>
  <si>
    <t>Development Lead</t>
  </si>
  <si>
    <t>Developers (3)</t>
  </si>
  <si>
    <t>Monthly</t>
  </si>
  <si>
    <t>Months</t>
  </si>
  <si>
    <t>Software</t>
  </si>
  <si>
    <t>Hardware/Infra</t>
  </si>
  <si>
    <t>UI Widget Library</t>
  </si>
  <si>
    <t>Initial</t>
  </si>
  <si>
    <t>Ongoing</t>
  </si>
  <si>
    <t>MS Outlook 2016 (80)</t>
  </si>
  <si>
    <t>Dell Rack Server (4)</t>
  </si>
  <si>
    <t>Support (3)</t>
  </si>
  <si>
    <t>Year-0 Total</t>
  </si>
  <si>
    <t>Year-1 Total</t>
  </si>
  <si>
    <t>Year-2 Total</t>
  </si>
  <si>
    <t>Year-3 Total</t>
  </si>
  <si>
    <t>TOTAL</t>
  </si>
  <si>
    <t>N/A</t>
  </si>
  <si>
    <t>Increased Revenues</t>
  </si>
  <si>
    <t>ROI Summary</t>
  </si>
  <si>
    <t>Year 0</t>
  </si>
  <si>
    <t>Year 1</t>
  </si>
  <si>
    <t>Year 2</t>
  </si>
  <si>
    <t>ROI</t>
  </si>
  <si>
    <t>Cum. Costs</t>
  </si>
  <si>
    <t>Cum. Benefits</t>
  </si>
  <si>
    <t>New CRM System</t>
  </si>
  <si>
    <t>Cancellation of XYZ Software</t>
  </si>
  <si>
    <t>Year 3 (break-even)</t>
  </si>
  <si>
    <t>New Content</t>
  </si>
  <si>
    <t>Year 3</t>
  </si>
  <si>
    <t>Item</t>
  </si>
  <si>
    <t>Infrastrusture/Servers</t>
  </si>
  <si>
    <t>Innitial implementation</t>
  </si>
  <si>
    <t>Licenses</t>
  </si>
  <si>
    <t>Project manager</t>
  </si>
  <si>
    <t>Business analyst</t>
  </si>
  <si>
    <t>Developer</t>
  </si>
  <si>
    <t>QA</t>
  </si>
  <si>
    <t>Support</t>
  </si>
  <si>
    <t>Cost Savings (Trainers, Travel expenses)</t>
  </si>
  <si>
    <t>Course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</si>
</sst>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164" fontId="0" fillId="0" borderId="0" xfId="1" applyFont="1"/>
    <xf numFmtId="164" fontId="0" fillId="0" borderId="0" xfId="0" applyNumberForma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0" fontId="0" fillId="0" borderId="0" xfId="0" applyFont="1" applyFill="1" applyAlignment="1">
      <alignment horizontal="left"/>
    </xf>
    <xf numFmtId="9" fontId="0" fillId="0" borderId="0" xfId="2" applyFont="1"/>
    <xf numFmtId="0" fontId="2" fillId="2" borderId="0" xfId="0" applyFont="1" applyFill="1"/>
    <xf numFmtId="164" fontId="2" fillId="2" borderId="0" xfId="0" applyNumberFormat="1" applyFont="1" applyFill="1"/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15" zoomScaleNormal="115" workbookViewId="0">
      <selection activeCell="A29" sqref="A29"/>
    </sheetView>
  </sheetViews>
  <sheetFormatPr defaultRowHeight="15" x14ac:dyDescent="0.25"/>
  <cols>
    <col min="1" max="1" width="26.85546875" bestFit="1" customWidth="1"/>
    <col min="2" max="3" width="14.42578125" customWidth="1"/>
    <col min="4" max="7" width="20.28515625" customWidth="1"/>
  </cols>
  <sheetData>
    <row r="1" spans="1:7" s="1" customFormat="1" ht="26.25" x14ac:dyDescent="0.4">
      <c r="A1" s="16" t="s">
        <v>31</v>
      </c>
      <c r="B1" s="16"/>
      <c r="C1" s="16"/>
      <c r="D1" s="17" t="s">
        <v>24</v>
      </c>
      <c r="E1" s="17"/>
      <c r="F1" s="17"/>
      <c r="G1" s="17"/>
    </row>
    <row r="2" spans="1:7" x14ac:dyDescent="0.25">
      <c r="E2" s="6" t="s">
        <v>29</v>
      </c>
      <c r="F2" s="6" t="s">
        <v>30</v>
      </c>
      <c r="G2" s="6" t="s">
        <v>28</v>
      </c>
    </row>
    <row r="3" spans="1:7" x14ac:dyDescent="0.25">
      <c r="D3" s="12" t="s">
        <v>25</v>
      </c>
      <c r="E3" s="4">
        <f>D24</f>
        <v>508580</v>
      </c>
      <c r="F3" s="4">
        <f>D31</f>
        <v>0</v>
      </c>
      <c r="G3" s="13">
        <f>F3/E3-1</f>
        <v>-1</v>
      </c>
    </row>
    <row r="4" spans="1:7" x14ac:dyDescent="0.25">
      <c r="D4" t="s">
        <v>26</v>
      </c>
      <c r="E4" s="4">
        <f>E24+E3</f>
        <v>652580</v>
      </c>
      <c r="F4" s="4">
        <f>E31+F3</f>
        <v>216000</v>
      </c>
      <c r="G4" s="13">
        <f>F4/E4-1</f>
        <v>-0.66900609886910423</v>
      </c>
    </row>
    <row r="5" spans="1:7" x14ac:dyDescent="0.25">
      <c r="D5" t="s">
        <v>27</v>
      </c>
      <c r="E5" s="4">
        <f>F24+E4</f>
        <v>796580</v>
      </c>
      <c r="F5" s="4">
        <f>F31+F4</f>
        <v>792000</v>
      </c>
      <c r="G5" s="13">
        <f>F5/E5-1</f>
        <v>-5.7495794521579269E-3</v>
      </c>
    </row>
    <row r="6" spans="1:7" x14ac:dyDescent="0.25">
      <c r="D6" t="s">
        <v>33</v>
      </c>
      <c r="E6" s="4">
        <f>G24+E5</f>
        <v>940580</v>
      </c>
      <c r="F6" s="4">
        <f>G31+F5</f>
        <v>1368000</v>
      </c>
      <c r="G6" s="13">
        <f>F6/E6-1</f>
        <v>0.45442173977758404</v>
      </c>
    </row>
    <row r="8" spans="1:7" x14ac:dyDescent="0.25">
      <c r="A8" s="17" t="s">
        <v>0</v>
      </c>
      <c r="B8" s="17"/>
      <c r="C8" s="17"/>
      <c r="D8" s="17"/>
      <c r="E8" s="17"/>
      <c r="F8" s="17"/>
      <c r="G8" s="17"/>
    </row>
    <row r="9" spans="1:7" x14ac:dyDescent="0.25">
      <c r="A9" s="1"/>
    </row>
    <row r="10" spans="1:7" x14ac:dyDescent="0.25">
      <c r="A10" s="9" t="s">
        <v>2</v>
      </c>
      <c r="B10" s="8" t="s">
        <v>7</v>
      </c>
      <c r="C10" s="8" t="s">
        <v>8</v>
      </c>
      <c r="D10" s="8" t="s">
        <v>17</v>
      </c>
      <c r="E10" s="8" t="s">
        <v>18</v>
      </c>
      <c r="F10" s="8" t="s">
        <v>19</v>
      </c>
      <c r="G10" s="8" t="s">
        <v>20</v>
      </c>
    </row>
    <row r="11" spans="1:7" x14ac:dyDescent="0.25">
      <c r="A11" s="2" t="s">
        <v>3</v>
      </c>
      <c r="B11" s="3">
        <v>9000</v>
      </c>
      <c r="C11">
        <v>12</v>
      </c>
      <c r="D11" s="3">
        <f>B11*C11</f>
        <v>108000</v>
      </c>
      <c r="E11" s="3">
        <v>0</v>
      </c>
      <c r="F11" s="3">
        <v>0</v>
      </c>
      <c r="G11" s="3">
        <v>0</v>
      </c>
    </row>
    <row r="12" spans="1:7" x14ac:dyDescent="0.25">
      <c r="A12" s="2" t="s">
        <v>4</v>
      </c>
      <c r="B12" s="3">
        <v>8000</v>
      </c>
      <c r="C12">
        <v>9</v>
      </c>
      <c r="D12" s="3">
        <f>B12*C12</f>
        <v>72000</v>
      </c>
      <c r="E12" s="3">
        <v>0</v>
      </c>
      <c r="F12" s="3">
        <v>0</v>
      </c>
      <c r="G12" s="3">
        <v>0</v>
      </c>
    </row>
    <row r="13" spans="1:7" x14ac:dyDescent="0.25">
      <c r="A13" s="2" t="s">
        <v>5</v>
      </c>
      <c r="B13" s="3">
        <v>8000</v>
      </c>
      <c r="C13">
        <v>12</v>
      </c>
      <c r="D13" s="3">
        <f>B13*C13</f>
        <v>96000</v>
      </c>
      <c r="E13" s="3">
        <v>0</v>
      </c>
      <c r="F13" s="3">
        <v>0</v>
      </c>
      <c r="G13" s="3">
        <v>0</v>
      </c>
    </row>
    <row r="14" spans="1:7" x14ac:dyDescent="0.25">
      <c r="A14" s="2" t="s">
        <v>6</v>
      </c>
      <c r="B14" s="3">
        <v>21000</v>
      </c>
      <c r="C14">
        <v>10</v>
      </c>
      <c r="D14" s="3">
        <f>B14*C14</f>
        <v>210000</v>
      </c>
      <c r="E14" s="3">
        <v>0</v>
      </c>
      <c r="F14" s="3">
        <v>0</v>
      </c>
      <c r="G14" s="3">
        <v>0</v>
      </c>
    </row>
    <row r="15" spans="1:7" x14ac:dyDescent="0.25">
      <c r="A15" s="2" t="s">
        <v>16</v>
      </c>
      <c r="B15" s="3">
        <v>12000</v>
      </c>
      <c r="C15" s="5" t="s">
        <v>22</v>
      </c>
      <c r="D15" s="3">
        <v>0</v>
      </c>
      <c r="E15" s="4">
        <f>$B$15*12</f>
        <v>144000</v>
      </c>
      <c r="F15" s="4">
        <f>$B$15*12</f>
        <v>144000</v>
      </c>
      <c r="G15" s="4">
        <f>$B$15*12</f>
        <v>144000</v>
      </c>
    </row>
    <row r="16" spans="1:7" x14ac:dyDescent="0.25">
      <c r="A16" s="2"/>
      <c r="B16" s="3"/>
      <c r="D16" s="3"/>
    </row>
    <row r="17" spans="1:7" x14ac:dyDescent="0.25">
      <c r="A17" s="7" t="s">
        <v>9</v>
      </c>
      <c r="B17" s="8" t="s">
        <v>12</v>
      </c>
      <c r="C17" s="8" t="s">
        <v>13</v>
      </c>
      <c r="D17" s="8" t="s">
        <v>17</v>
      </c>
      <c r="E17" s="8" t="s">
        <v>18</v>
      </c>
      <c r="F17" s="8" t="s">
        <v>19</v>
      </c>
      <c r="G17" s="8" t="s">
        <v>20</v>
      </c>
    </row>
    <row r="18" spans="1:7" x14ac:dyDescent="0.25">
      <c r="A18" s="2" t="s">
        <v>11</v>
      </c>
      <c r="B18" s="3">
        <v>900</v>
      </c>
      <c r="C18" s="3">
        <v>0</v>
      </c>
      <c r="D18" s="4">
        <f>SUM(B18:C18)</f>
        <v>900</v>
      </c>
      <c r="E18" s="3">
        <v>0</v>
      </c>
      <c r="F18" s="4">
        <v>0</v>
      </c>
      <c r="G18" s="4">
        <v>0</v>
      </c>
    </row>
    <row r="19" spans="1:7" x14ac:dyDescent="0.25">
      <c r="A19" s="2" t="s">
        <v>14</v>
      </c>
      <c r="B19" s="3">
        <f>200*80</f>
        <v>16000</v>
      </c>
      <c r="C19" s="3">
        <v>0</v>
      </c>
      <c r="D19" s="4">
        <f>SUM(B19:C19)</f>
        <v>16000</v>
      </c>
      <c r="E19" s="3">
        <v>0</v>
      </c>
      <c r="F19" s="3">
        <v>0</v>
      </c>
      <c r="G19">
        <v>0</v>
      </c>
    </row>
    <row r="21" spans="1:7" x14ac:dyDescent="0.25">
      <c r="A21" s="7" t="s">
        <v>10</v>
      </c>
      <c r="B21" s="8" t="s">
        <v>12</v>
      </c>
      <c r="C21" s="8" t="s">
        <v>13</v>
      </c>
      <c r="D21" s="8" t="s">
        <v>17</v>
      </c>
      <c r="E21" s="8" t="s">
        <v>18</v>
      </c>
      <c r="F21" s="8" t="s">
        <v>19</v>
      </c>
      <c r="G21" s="8" t="s">
        <v>20</v>
      </c>
    </row>
    <row r="22" spans="1:7" x14ac:dyDescent="0.25">
      <c r="A22" s="2" t="s">
        <v>15</v>
      </c>
      <c r="B22" s="3">
        <f>1420*4</f>
        <v>5680</v>
      </c>
      <c r="C22" s="3">
        <v>0</v>
      </c>
      <c r="D22" s="4">
        <f>SUM(B22:C22)</f>
        <v>5680</v>
      </c>
      <c r="E22" s="3">
        <v>0</v>
      </c>
      <c r="F22" s="3">
        <v>0</v>
      </c>
      <c r="G22" s="4">
        <v>0</v>
      </c>
    </row>
    <row r="24" spans="1:7" x14ac:dyDescent="0.25">
      <c r="A24" s="10" t="s">
        <v>21</v>
      </c>
      <c r="B24" s="10"/>
      <c r="C24" s="10"/>
      <c r="D24" s="11">
        <f>SUM(D11:D22)</f>
        <v>508580</v>
      </c>
      <c r="E24" s="11">
        <f>SUM(E11:E22)</f>
        <v>144000</v>
      </c>
      <c r="F24" s="11">
        <f>SUM(F11:F22)</f>
        <v>144000</v>
      </c>
      <c r="G24" s="11">
        <f>SUM(G11:G22)</f>
        <v>144000</v>
      </c>
    </row>
    <row r="26" spans="1:7" x14ac:dyDescent="0.25">
      <c r="A26" s="17" t="s">
        <v>1</v>
      </c>
      <c r="B26" s="17"/>
      <c r="C26" s="17"/>
      <c r="D26" s="17"/>
      <c r="E26" s="17"/>
      <c r="F26" s="17"/>
      <c r="G26" s="17"/>
    </row>
    <row r="28" spans="1:7" x14ac:dyDescent="0.25">
      <c r="A28" t="s">
        <v>23</v>
      </c>
      <c r="D28" s="3">
        <v>0</v>
      </c>
      <c r="E28" s="3">
        <v>120000</v>
      </c>
      <c r="F28" s="3">
        <v>480000</v>
      </c>
      <c r="G28" s="3">
        <v>480000</v>
      </c>
    </row>
    <row r="29" spans="1:7" x14ac:dyDescent="0.25">
      <c r="A29" t="s">
        <v>32</v>
      </c>
      <c r="B29" s="3">
        <f>100*80</f>
        <v>8000</v>
      </c>
      <c r="C29" s="5" t="s">
        <v>22</v>
      </c>
      <c r="D29" s="3">
        <f>0</f>
        <v>0</v>
      </c>
      <c r="E29" s="3">
        <f>$B$29*12</f>
        <v>96000</v>
      </c>
      <c r="F29" s="3">
        <f>$B$29*12</f>
        <v>96000</v>
      </c>
      <c r="G29" s="3">
        <f>$B$29*12</f>
        <v>96000</v>
      </c>
    </row>
    <row r="30" spans="1:7" x14ac:dyDescent="0.25">
      <c r="B30" s="3"/>
      <c r="C30" s="5"/>
      <c r="D30" s="3"/>
      <c r="E30" s="3"/>
      <c r="F30" s="3"/>
      <c r="G30" s="3"/>
    </row>
    <row r="31" spans="1:7" x14ac:dyDescent="0.25">
      <c r="A31" s="10" t="s">
        <v>21</v>
      </c>
      <c r="B31" s="10"/>
      <c r="C31" s="10"/>
      <c r="D31" s="11">
        <f>SUM(D28:D30)</f>
        <v>0</v>
      </c>
      <c r="E31" s="11">
        <f t="shared" ref="E31:G31" si="0">SUM(E28:E30)</f>
        <v>216000</v>
      </c>
      <c r="F31" s="11">
        <f t="shared" si="0"/>
        <v>576000</v>
      </c>
      <c r="G31" s="11">
        <f t="shared" si="0"/>
        <v>576000</v>
      </c>
    </row>
    <row r="33" spans="1:7" x14ac:dyDescent="0.25">
      <c r="A33" s="14" t="s">
        <v>21</v>
      </c>
      <c r="B33" s="14"/>
      <c r="C33" s="14"/>
      <c r="D33" s="15">
        <f>D31-D24</f>
        <v>-508580</v>
      </c>
      <c r="E33" s="15">
        <f t="shared" ref="E33:G33" si="1">E31-E24</f>
        <v>72000</v>
      </c>
      <c r="F33" s="15">
        <f t="shared" si="1"/>
        <v>432000</v>
      </c>
      <c r="G33" s="15">
        <f t="shared" si="1"/>
        <v>432000</v>
      </c>
    </row>
  </sheetData>
  <mergeCells count="4">
    <mergeCell ref="A1:C1"/>
    <mergeCell ref="D1:G1"/>
    <mergeCell ref="A8:G8"/>
    <mergeCell ref="A26:G26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33" sqref="A33:A34"/>
    </sheetView>
  </sheetViews>
  <sheetFormatPr defaultRowHeight="15" x14ac:dyDescent="0.25"/>
  <cols>
    <col min="1" max="1" width="37" bestFit="1" customWidth="1"/>
    <col min="2" max="3" width="14.42578125" customWidth="1"/>
    <col min="4" max="7" width="20.28515625" customWidth="1"/>
  </cols>
  <sheetData>
    <row r="1" spans="1:7" s="1" customFormat="1" ht="26.25" x14ac:dyDescent="0.4">
      <c r="A1" s="16" t="s">
        <v>34</v>
      </c>
      <c r="B1" s="16"/>
      <c r="C1" s="16"/>
      <c r="D1" s="17" t="s">
        <v>24</v>
      </c>
      <c r="E1" s="17"/>
      <c r="F1" s="17"/>
      <c r="G1" s="17"/>
    </row>
    <row r="2" spans="1:7" x14ac:dyDescent="0.25">
      <c r="E2" s="6" t="s">
        <v>29</v>
      </c>
      <c r="F2" s="6" t="s">
        <v>30</v>
      </c>
      <c r="G2" s="6" t="s">
        <v>28</v>
      </c>
    </row>
    <row r="3" spans="1:7" x14ac:dyDescent="0.25">
      <c r="D3" s="12" t="s">
        <v>25</v>
      </c>
      <c r="E3" s="4">
        <f>D28</f>
        <v>628000</v>
      </c>
      <c r="F3" s="4">
        <f>D35</f>
        <v>90000</v>
      </c>
      <c r="G3" s="13">
        <f>F3/E3-1</f>
        <v>-0.85668789808917201</v>
      </c>
    </row>
    <row r="4" spans="1:7" x14ac:dyDescent="0.25">
      <c r="D4" t="s">
        <v>26</v>
      </c>
      <c r="E4" s="4">
        <f>E28+E3</f>
        <v>778000</v>
      </c>
      <c r="F4" s="4">
        <f>E35+F3</f>
        <v>450000</v>
      </c>
      <c r="G4" s="13">
        <f>F4/E4-1</f>
        <v>-0.42159383033419018</v>
      </c>
    </row>
    <row r="5" spans="1:7" x14ac:dyDescent="0.25">
      <c r="D5" t="s">
        <v>27</v>
      </c>
      <c r="E5" s="4">
        <f>F28+E4</f>
        <v>928000</v>
      </c>
      <c r="F5" s="4">
        <f>F35+F4</f>
        <v>810000</v>
      </c>
      <c r="G5" s="13">
        <f>F5/E5-1</f>
        <v>-0.12715517241379315</v>
      </c>
    </row>
    <row r="6" spans="1:7" x14ac:dyDescent="0.25">
      <c r="D6" t="s">
        <v>35</v>
      </c>
      <c r="E6" s="4">
        <f>G28+E5</f>
        <v>1078000</v>
      </c>
      <c r="F6" s="4">
        <f>G35+F5</f>
        <v>1170000</v>
      </c>
      <c r="G6" s="13">
        <f>F6/E6-1</f>
        <v>8.5343228200370991E-2</v>
      </c>
    </row>
    <row r="8" spans="1:7" x14ac:dyDescent="0.25">
      <c r="A8" s="17" t="s">
        <v>0</v>
      </c>
      <c r="B8" s="17"/>
      <c r="C8" s="17"/>
      <c r="D8" s="17"/>
      <c r="E8" s="17"/>
      <c r="F8" s="17"/>
      <c r="G8" s="17"/>
    </row>
    <row r="9" spans="1:7" x14ac:dyDescent="0.25">
      <c r="A9" s="1"/>
    </row>
    <row r="10" spans="1:7" x14ac:dyDescent="0.25">
      <c r="A10" s="9" t="s">
        <v>2</v>
      </c>
      <c r="B10" s="8" t="s">
        <v>7</v>
      </c>
      <c r="C10" s="8" t="s">
        <v>8</v>
      </c>
      <c r="D10" s="8" t="s">
        <v>17</v>
      </c>
      <c r="E10" s="8" t="s">
        <v>18</v>
      </c>
      <c r="F10" s="8" t="s">
        <v>19</v>
      </c>
      <c r="G10" s="8" t="s">
        <v>20</v>
      </c>
    </row>
    <row r="11" spans="1:7" x14ac:dyDescent="0.25">
      <c r="A11" s="2" t="s">
        <v>40</v>
      </c>
      <c r="B11" s="3">
        <v>2000</v>
      </c>
      <c r="C11">
        <v>6</v>
      </c>
      <c r="D11" s="3">
        <f>B11*C11</f>
        <v>12000</v>
      </c>
      <c r="E11" s="3">
        <v>0</v>
      </c>
      <c r="F11" s="3">
        <v>0</v>
      </c>
      <c r="G11" s="3">
        <v>0</v>
      </c>
    </row>
    <row r="12" spans="1:7" x14ac:dyDescent="0.25">
      <c r="A12" s="2" t="s">
        <v>41</v>
      </c>
      <c r="B12" s="3">
        <v>2000</v>
      </c>
      <c r="C12">
        <v>3</v>
      </c>
      <c r="D12" s="3">
        <f>B12*C12</f>
        <v>6000</v>
      </c>
      <c r="E12" s="3">
        <v>0</v>
      </c>
      <c r="F12" s="3">
        <v>0</v>
      </c>
      <c r="G12" s="3">
        <v>0</v>
      </c>
    </row>
    <row r="13" spans="1:7" x14ac:dyDescent="0.25">
      <c r="A13" s="2" t="s">
        <v>42</v>
      </c>
      <c r="B13" s="3">
        <v>2000</v>
      </c>
      <c r="C13">
        <v>3</v>
      </c>
      <c r="D13" s="3">
        <f t="shared" ref="D13:D14" si="0">B13*C13</f>
        <v>6000</v>
      </c>
      <c r="E13" s="3">
        <v>0</v>
      </c>
      <c r="F13" s="3">
        <v>0</v>
      </c>
      <c r="G13" s="3">
        <v>0</v>
      </c>
    </row>
    <row r="14" spans="1:7" x14ac:dyDescent="0.25">
      <c r="A14" s="2" t="s">
        <v>43</v>
      </c>
      <c r="B14" s="3">
        <v>2000</v>
      </c>
      <c r="C14">
        <v>1</v>
      </c>
      <c r="D14" s="3">
        <f t="shared" si="0"/>
        <v>2000</v>
      </c>
      <c r="E14" s="3">
        <v>0</v>
      </c>
      <c r="F14" s="3">
        <v>0</v>
      </c>
      <c r="G14" s="3">
        <v>0</v>
      </c>
    </row>
    <row r="15" spans="1:7" x14ac:dyDescent="0.25">
      <c r="A15" s="2" t="s">
        <v>44</v>
      </c>
      <c r="B15" s="3">
        <v>2000</v>
      </c>
      <c r="C15">
        <v>12</v>
      </c>
      <c r="D15" s="3">
        <f>B15*C15/2</f>
        <v>12000</v>
      </c>
      <c r="E15" s="3">
        <f t="shared" ref="E15:G15" si="1">12*$B$12</f>
        <v>24000</v>
      </c>
      <c r="F15" s="3">
        <f t="shared" si="1"/>
        <v>24000</v>
      </c>
      <c r="G15" s="3">
        <f t="shared" si="1"/>
        <v>24000</v>
      </c>
    </row>
    <row r="16" spans="1:7" x14ac:dyDescent="0.25">
      <c r="A16" s="2" t="s">
        <v>46</v>
      </c>
      <c r="B16" s="3">
        <v>4000</v>
      </c>
      <c r="C16">
        <v>12</v>
      </c>
      <c r="D16" s="3">
        <f>$B$16*$C$16</f>
        <v>48000</v>
      </c>
      <c r="E16" s="3">
        <f t="shared" ref="E16:G16" si="2">$B$16*$C$16</f>
        <v>48000</v>
      </c>
      <c r="F16" s="3">
        <f t="shared" si="2"/>
        <v>48000</v>
      </c>
      <c r="G16" s="3">
        <f t="shared" si="2"/>
        <v>48000</v>
      </c>
    </row>
    <row r="17" spans="1:7" x14ac:dyDescent="0.25">
      <c r="A17" s="9" t="s">
        <v>38</v>
      </c>
      <c r="B17" s="8" t="s">
        <v>7</v>
      </c>
      <c r="C17" s="8" t="s">
        <v>8</v>
      </c>
      <c r="D17" s="8" t="s">
        <v>17</v>
      </c>
      <c r="E17" s="8" t="s">
        <v>18</v>
      </c>
      <c r="F17" s="8" t="s">
        <v>19</v>
      </c>
      <c r="G17" s="8" t="s">
        <v>20</v>
      </c>
    </row>
    <row r="18" spans="1:7" x14ac:dyDescent="0.25">
      <c r="A18" s="2"/>
      <c r="B18" s="3">
        <v>500000</v>
      </c>
      <c r="D18" s="3">
        <v>500000</v>
      </c>
      <c r="E18" s="3">
        <v>0</v>
      </c>
      <c r="F18" s="3">
        <v>0</v>
      </c>
      <c r="G18" s="3">
        <v>0</v>
      </c>
    </row>
    <row r="19" spans="1:7" x14ac:dyDescent="0.25">
      <c r="A19" s="2"/>
      <c r="B19" s="3"/>
      <c r="D19" s="3"/>
      <c r="E19" s="3"/>
      <c r="F19" s="3"/>
      <c r="G19" s="3"/>
    </row>
    <row r="20" spans="1:7" x14ac:dyDescent="0.25">
      <c r="A20" s="9" t="s">
        <v>39</v>
      </c>
      <c r="B20" s="8" t="s">
        <v>7</v>
      </c>
      <c r="C20" s="8" t="s">
        <v>8</v>
      </c>
      <c r="D20" s="8" t="s">
        <v>17</v>
      </c>
      <c r="E20" s="8" t="s">
        <v>18</v>
      </c>
      <c r="F20" s="8" t="s">
        <v>19</v>
      </c>
      <c r="G20" s="8" t="s">
        <v>20</v>
      </c>
    </row>
    <row r="21" spans="1:7" x14ac:dyDescent="0.25">
      <c r="A21" s="2"/>
      <c r="B21" s="3">
        <v>6000</v>
      </c>
      <c r="C21">
        <v>12</v>
      </c>
      <c r="D21" s="3">
        <f>B21*C21/2</f>
        <v>36000</v>
      </c>
      <c r="E21" s="3">
        <f>$C$21*$B$21</f>
        <v>72000</v>
      </c>
      <c r="F21" s="3">
        <f t="shared" ref="F21:G21" si="3">$C$21*$B$21</f>
        <v>72000</v>
      </c>
      <c r="G21" s="3">
        <f t="shared" si="3"/>
        <v>72000</v>
      </c>
    </row>
    <row r="22" spans="1:7" x14ac:dyDescent="0.25">
      <c r="A22" s="2"/>
      <c r="B22" s="3"/>
      <c r="D22" s="3"/>
      <c r="E22" s="3"/>
      <c r="F22" s="3"/>
      <c r="G22" s="3"/>
    </row>
    <row r="23" spans="1:7" x14ac:dyDescent="0.25">
      <c r="A23" s="9" t="s">
        <v>37</v>
      </c>
      <c r="B23" s="8" t="s">
        <v>7</v>
      </c>
      <c r="C23" s="8" t="s">
        <v>8</v>
      </c>
      <c r="D23" s="8" t="s">
        <v>17</v>
      </c>
      <c r="E23" s="8" t="s">
        <v>18</v>
      </c>
      <c r="F23" s="8" t="s">
        <v>19</v>
      </c>
      <c r="G23" s="8" t="s">
        <v>20</v>
      </c>
    </row>
    <row r="24" spans="1:7" x14ac:dyDescent="0.25">
      <c r="A24" s="2"/>
      <c r="B24" s="3">
        <v>6000</v>
      </c>
      <c r="C24">
        <v>1</v>
      </c>
      <c r="D24" s="3">
        <v>6000</v>
      </c>
      <c r="E24" s="3">
        <v>6000</v>
      </c>
      <c r="F24" s="3">
        <v>6000</v>
      </c>
      <c r="G24" s="3">
        <v>6000</v>
      </c>
    </row>
    <row r="25" spans="1:7" x14ac:dyDescent="0.25">
      <c r="A25" s="2"/>
      <c r="B25" s="3"/>
      <c r="D25" s="3"/>
      <c r="E25" s="3"/>
      <c r="F25" s="3"/>
      <c r="G25" s="3"/>
    </row>
    <row r="26" spans="1:7" x14ac:dyDescent="0.25">
      <c r="A26" s="2"/>
      <c r="B26" s="3"/>
      <c r="D26" s="3"/>
      <c r="E26" s="3"/>
      <c r="F26" s="3"/>
      <c r="G26" s="3"/>
    </row>
    <row r="27" spans="1:7" x14ac:dyDescent="0.25">
      <c r="A27" s="2"/>
      <c r="B27" s="3"/>
      <c r="D27" s="3"/>
    </row>
    <row r="28" spans="1:7" x14ac:dyDescent="0.25">
      <c r="A28" s="10" t="s">
        <v>21</v>
      </c>
      <c r="B28" s="10"/>
      <c r="C28" s="10"/>
      <c r="D28" s="11">
        <f>SUM(D11:D27)</f>
        <v>628000</v>
      </c>
      <c r="E28" s="11">
        <f>SUM(E11:E27)</f>
        <v>150000</v>
      </c>
      <c r="F28" s="11">
        <f>SUM(F11:F27)</f>
        <v>150000</v>
      </c>
      <c r="G28" s="11">
        <f>SUM(G11:G27)</f>
        <v>150000</v>
      </c>
    </row>
    <row r="30" spans="1:7" x14ac:dyDescent="0.25">
      <c r="A30" s="17" t="s">
        <v>1</v>
      </c>
      <c r="B30" s="17"/>
      <c r="C30" s="17"/>
      <c r="D30" s="17"/>
      <c r="E30" s="17"/>
      <c r="F30" s="17"/>
      <c r="G30" s="17"/>
    </row>
    <row r="31" spans="1:7" x14ac:dyDescent="0.25">
      <c r="B31" s="6"/>
    </row>
    <row r="32" spans="1:7" x14ac:dyDescent="0.25">
      <c r="A32" s="9" t="s">
        <v>36</v>
      </c>
      <c r="B32" s="8" t="s">
        <v>7</v>
      </c>
      <c r="C32" s="8"/>
      <c r="D32" s="8" t="s">
        <v>17</v>
      </c>
      <c r="E32" s="8" t="s">
        <v>18</v>
      </c>
      <c r="F32" s="8" t="s">
        <v>19</v>
      </c>
      <c r="G32" s="8" t="s">
        <v>20</v>
      </c>
    </row>
    <row r="33" spans="1:7" x14ac:dyDescent="0.25">
      <c r="A33" s="2" t="s">
        <v>23</v>
      </c>
      <c r="B33" s="3">
        <v>15000</v>
      </c>
      <c r="D33" s="3">
        <v>0</v>
      </c>
      <c r="E33" s="3">
        <f>$B$33*12</f>
        <v>180000</v>
      </c>
      <c r="F33" s="3">
        <f>$B$33*12</f>
        <v>180000</v>
      </c>
      <c r="G33" s="3">
        <f>$B$33*12</f>
        <v>180000</v>
      </c>
    </row>
    <row r="34" spans="1:7" x14ac:dyDescent="0.25">
      <c r="A34" t="s">
        <v>45</v>
      </c>
      <c r="B34" s="3">
        <v>15000</v>
      </c>
      <c r="C34" s="5"/>
      <c r="D34" s="3">
        <f>B34*6</f>
        <v>90000</v>
      </c>
      <c r="E34" s="3">
        <f>$B$33*12</f>
        <v>180000</v>
      </c>
      <c r="F34" s="3">
        <f>$B$33*12</f>
        <v>180000</v>
      </c>
      <c r="G34" s="3">
        <f>$B$33*12</f>
        <v>180000</v>
      </c>
    </row>
    <row r="35" spans="1:7" x14ac:dyDescent="0.25">
      <c r="A35" s="10" t="s">
        <v>21</v>
      </c>
      <c r="B35" s="10"/>
      <c r="C35" s="10"/>
      <c r="D35" s="11">
        <f>SUM(D33:D34)</f>
        <v>90000</v>
      </c>
      <c r="E35" s="11">
        <f>SUM(E33:E34)</f>
        <v>360000</v>
      </c>
      <c r="F35" s="11">
        <f>SUM(F33:F34)</f>
        <v>360000</v>
      </c>
      <c r="G35" s="11">
        <f>SUM(G33:G34)</f>
        <v>360000</v>
      </c>
    </row>
    <row r="37" spans="1:7" x14ac:dyDescent="0.25">
      <c r="A37" s="14" t="s">
        <v>21</v>
      </c>
      <c r="B37" s="14"/>
      <c r="C37" s="14"/>
      <c r="D37" s="15">
        <f>D35-D28</f>
        <v>-538000</v>
      </c>
      <c r="E37" s="15">
        <f>E35-E28</f>
        <v>210000</v>
      </c>
      <c r="F37" s="15">
        <f>F35-F28</f>
        <v>210000</v>
      </c>
      <c r="G37" s="15">
        <f>G35-G28</f>
        <v>210000</v>
      </c>
    </row>
  </sheetData>
  <mergeCells count="4">
    <mergeCell ref="A30:G30"/>
    <mergeCell ref="D1:G1"/>
    <mergeCell ref="A8:G8"/>
    <mergeCell ref="A1:C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CRM System</vt:lpstr>
      <vt:lpstr>LMS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Hussey</dc:creator>
  <cp:lastModifiedBy>Потребител на Windows</cp:lastModifiedBy>
  <dcterms:created xsi:type="dcterms:W3CDTF">2017-11-25T19:04:51Z</dcterms:created>
  <dcterms:modified xsi:type="dcterms:W3CDTF">2022-03-30T06:36:24Z</dcterms:modified>
</cp:coreProperties>
</file>