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22-Feb--UTF8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<sst xmlns="http://schemas.openxmlformats.org/spreadsheetml/2006/main" count="56" uniqueCount="56">
  <si>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Ф№</t>
  </si>
  <si>
    <t>гр.</t>
  </si>
  <si>
    <t>изпит, %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</si>
  <si>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</si>
  <si>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</si>
  <si>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</si>
  <si>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</si>
  <si>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# явили се на изпит:</t>
  </si>
  <si>
    <t>практ, оценка</t>
  </si>
  <si>
    <t>практ, бонус</t>
  </si>
  <si>
    <t>Тройки</t>
  </si>
  <si>
    <t>Четворки</t>
  </si>
  <si>
    <t>Петици</t>
  </si>
  <si>
    <t>Шестици</t>
  </si>
  <si>
    <t>Двойки</t>
  </si>
  <si>
    <t>сума % от домашни</t>
  </si>
  <si>
    <t>семестр. контролно, %</t>
  </si>
  <si>
    <t>0MI0800002</t>
  </si>
  <si>
    <t>0MI0800104</t>
  </si>
  <si>
    <t>1MI0800059</t>
  </si>
  <si>
    <t>1MI0800148</t>
  </si>
  <si>
    <t>2MI0800131</t>
  </si>
  <si>
    <t>3MI0800049</t>
  </si>
  <si>
    <t>4MI0800058</t>
  </si>
  <si>
    <t>7MI0800057</t>
  </si>
  <si>
    <t>9MI0800151</t>
  </si>
  <si>
    <t>0MI0800028</t>
  </si>
  <si>
    <t>0MI0800071</t>
  </si>
  <si>
    <t>0MI0800160</t>
  </si>
  <si>
    <t>1MI0800061</t>
  </si>
  <si>
    <t>2MI0800068</t>
  </si>
  <si>
    <t>3MI0800051</t>
  </si>
  <si>
    <t>3MI0800112</t>
  </si>
  <si>
    <t>4MI0800147</t>
  </si>
  <si>
    <t>6MI0800076</t>
  </si>
  <si>
    <t>7MI0800072</t>
  </si>
  <si>
    <t>9MI0800164</t>
  </si>
  <si>
    <t>0MI0800030</t>
  </si>
  <si>
    <t>1MI0800074</t>
  </si>
  <si>
    <t>2MI0800070</t>
  </si>
  <si>
    <t>2MI0800157</t>
  </si>
  <si>
    <t>3MI0800064</t>
  </si>
  <si>
    <t>5MI0800082</t>
  </si>
  <si>
    <t>8MI0800081</t>
  </si>
  <si>
    <t>9MI0800088</t>
  </si>
  <si>
    <t>0MI0800080</t>
  </si>
  <si>
    <t>0MI0800126</t>
  </si>
  <si>
    <t>3MI0800077</t>
  </si>
  <si>
    <t>4MI0800086</t>
  </si>
  <si>
    <t>5MI0800095</t>
  </si>
  <si>
    <t>6MI0800007</t>
  </si>
  <si>
    <t>7MI0800003</t>
  </si>
  <si>
    <t>7MI0800098</t>
  </si>
  <si>
    <t>8MI0800012</t>
  </si>
  <si>
    <t>9MI0800006</t>
  </si>
  <si>
    <t>9MI0800090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</si>
</sst>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4" borderId="14" xfId="0" applyFill="1" applyBorder="1" applyAlignment="1">
      <alignment wrapText="1"/>
    </xf>
    <xf numFmtId="0" fontId="36" fillId="35" borderId="0" xfId="0" applyFont="1" applyFill="1" applyAlignment="1">
      <alignment horizontal="left"/>
    </xf>
    <xf numFmtId="0" fontId="0" fillId="0" borderId="0" xfId="0" applyAlignment="1">
      <alignment/>
    </xf>
    <xf numFmtId="0" fontId="36" fillId="35" borderId="0" xfId="0" applyFont="1" applyFill="1" applyAlignment="1">
      <alignment/>
    </xf>
    <xf numFmtId="0" fontId="36" fillId="35" borderId="0" xfId="0" applyFont="1" applyFill="1" applyBorder="1" applyAlignment="1">
      <alignment horizontal="left"/>
    </xf>
    <xf numFmtId="0" fontId="36" fillId="35" borderId="0" xfId="0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0" borderId="10" xfId="0" applyBorder="1" applyAlignment="1">
      <alignment horizontal="left" wrapText="1"/>
    </xf>
    <xf numFmtId="0" fontId="37" fillId="37" borderId="15" xfId="0" applyFont="1" applyFill="1" applyBorder="1" applyAlignment="1">
      <alignment horizontal="center" wrapText="1"/>
    </xf>
    <xf numFmtId="0" fontId="37" fillId="37" borderId="16" xfId="0" applyFont="1" applyFill="1" applyBorder="1" applyAlignment="1">
      <alignment horizontal="center"/>
    </xf>
    <xf numFmtId="2" fontId="0" fillId="7" borderId="11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6" fillId="35" borderId="0" xfId="0" applyFont="1" applyFill="1" applyBorder="1" applyAlignment="1">
      <alignment horizontal="right"/>
    </xf>
    <xf numFmtId="0" fontId="36" fillId="35" borderId="0" xfId="0" applyFont="1" applyFill="1" applyAlignment="1">
      <alignment/>
    </xf>
    <xf numFmtId="0" fontId="36" fillId="35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2" fontId="0" fillId="34" borderId="17" xfId="0" applyNumberFormat="1" applyFill="1" applyBorder="1" applyAlignment="1">
      <alignment horizontal="center"/>
    </xf>
    <xf numFmtId="0" fontId="37" fillId="37" borderId="19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2" fontId="0" fillId="7" borderId="20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0" fontId="37" fillId="37" borderId="0" xfId="0" applyFon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37" fillId="37" borderId="2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36" fillId="35" borderId="0" xfId="0" applyFont="1" applyFill="1" applyAlignment="1">
      <alignment/>
    </xf>
    <xf numFmtId="0" fontId="0" fillId="38" borderId="0" xfId="0" applyFill="1" applyAlignment="1">
      <alignment/>
    </xf>
    <xf numFmtId="0" fontId="36" fillId="35" borderId="0" xfId="0" applyFont="1" applyFill="1" applyAlignment="1">
      <alignment horizontal="left"/>
    </xf>
    <xf numFmtId="0" fontId="36" fillId="35" borderId="0" xfId="0" applyFont="1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3.421875" style="0" customWidth="1"/>
    <col min="2" max="2" width="5.28125" style="1" customWidth="1"/>
    <col min="3" max="3" width="9.7109375" style="0" customWidth="1"/>
    <col min="4" max="4" width="13.421875" style="0" customWidth="1"/>
    <col min="6" max="6" width="10.421875" style="0" customWidth="1"/>
    <col min="7" max="7" width="17.140625" style="0" customWidth="1"/>
    <col min="8" max="8" width="7.421875" style="2" customWidth="1"/>
    <col min="9" max="9" width="6.8515625" style="2" customWidth="1"/>
    <col min="12" max="12" width="10.140625" style="0" customWidth="1"/>
  </cols>
  <sheetData>
    <row r="1" spans="1:9" ht="29.25" customHeight="1" thickBot="1">
      <c r="A1" s="5" t="s">
        <v>0</v>
      </c>
      <c r="B1" s="5" t="s">
        <v>1</v>
      </c>
      <c r="C1" s="7" t="s">
        <v>15</v>
      </c>
      <c r="D1" s="8" t="s">
        <v>16</v>
      </c>
      <c r="E1" s="9" t="s">
        <v>2</v>
      </c>
      <c r="F1" s="10" t="s">
        <v>3</v>
      </c>
      <c r="G1" s="18" t="s">
        <v>4</v>
      </c>
      <c r="H1" s="17" t="s">
        <v>8</v>
      </c>
      <c r="I1" s="17" t="s">
        <v>9</v>
      </c>
    </row>
    <row r="2" spans="1:17" ht="15" thickBot="1" thickTop="1">
      <c r="A2" s="38">
        <v>81840</v>
      </c>
      <c r="B2" s="4">
        <v>5</v>
      </c>
      <c r="C2" s="20">
        <v>0</v>
      </c>
      <c r="D2" s="21">
        <v>17.5</v>
      </c>
      <c r="E2" s="22"/>
      <c r="F2" s="28">
        <f>IF(E2="","",IF(C2*0.05+D2*0.35+E2*0.5&lt;$O$3,0,C2*0.05+D2*0.35+E2*0.5+I2))</f>
      </c>
      <c r="G2" s="19" t="str">
        <f>IF(E2="","не се яви",IF(F2&lt;$O$3,"слаб 2",IF(F2&lt;$O$4,"среден 3",IF(F2&lt;$O$5,"добър 4",IF(F2&lt;$O$6,"мн. добър 5","отличен 6")))))</f>
        <v>не се яви</v>
      </c>
      <c r="H2" s="3"/>
      <c r="I2" s="3">
        <f>IF(H2=6,10,IF(H2=5,7.5,(IF(H2=4,5,(IF(H2=3,2.5,0))))))</f>
        <v>0</v>
      </c>
      <c r="K2" s="50" t="s">
        <v>5</v>
      </c>
      <c r="L2" s="50"/>
      <c r="M2" s="50"/>
      <c r="N2" s="50"/>
      <c r="O2" s="51" t="s">
        <v>6</v>
      </c>
      <c r="P2" s="51"/>
      <c r="Q2" s="51"/>
    </row>
    <row r="3" spans="1:17" ht="15" thickBot="1" thickTop="1">
      <c r="A3" s="36">
        <v>82035</v>
      </c>
      <c r="B3" s="3">
        <v>5</v>
      </c>
      <c r="C3" s="20">
        <v>0</v>
      </c>
      <c r="D3" s="23"/>
      <c r="E3" s="22"/>
      <c r="F3" s="28">
        <f aca="true" t="shared" si="0" ref="F3:F63">IF(E3="","",IF(C3*0.05+D3*0.35+E3*0.5&lt;$O$3,0,C3*0.05+D3*0.35+E3*0.5+I3))</f>
      </c>
      <c r="G3" s="19" t="str">
        <f aca="true" t="shared" si="1" ref="G3:G63">IF(E3="","не се яви",IF(F3&lt;$O$3,"слаб 2",IF(F3&lt;$O$4,"среден 3",IF(F3&lt;$O$5,"добър 4",IF(F3&lt;$O$6,"мн. добър 5","отличен 6")))))</f>
        <v>не се яви</v>
      </c>
      <c r="H3" s="3"/>
      <c r="I3" s="3">
        <f aca="true" t="shared" si="2" ref="I3:I60">IF(H3=6,10,IF(H3=5,7.5,(IF(H3=4,5,(IF(H3=3,2.5,0))))))</f>
        <v>0</v>
      </c>
      <c r="K3" s="52" t="str">
        <f>"под "&amp;$O$3&amp;"%: "</f>
        <v>под 35%: </v>
      </c>
      <c r="L3" s="52"/>
      <c r="M3" s="34">
        <v>2</v>
      </c>
      <c r="N3" s="34"/>
      <c r="O3" s="35">
        <v>35</v>
      </c>
      <c r="P3" s="35"/>
      <c r="Q3" s="35"/>
    </row>
    <row r="4" spans="1:17" ht="15" thickBot="1" thickTop="1">
      <c r="A4" s="36">
        <v>82046</v>
      </c>
      <c r="B4" s="3">
        <v>5</v>
      </c>
      <c r="C4" s="20">
        <v>0</v>
      </c>
      <c r="D4" s="23"/>
      <c r="E4" s="22"/>
      <c r="F4" s="28">
        <f t="shared" si="0"/>
      </c>
      <c r="G4" s="19" t="str">
        <f t="shared" si="1"/>
        <v>не се яви</v>
      </c>
      <c r="H4" s="3"/>
      <c r="I4" s="3">
        <f t="shared" si="2"/>
        <v>0</v>
      </c>
      <c r="K4" s="50" t="str">
        <f>"от "&amp;$O$3&amp;"% до "&amp;$O$4&amp;"%:"</f>
        <v>от 35% до 51.25%:</v>
      </c>
      <c r="L4" s="50"/>
      <c r="M4" s="34">
        <v>3</v>
      </c>
      <c r="N4" s="33"/>
      <c r="O4" s="35">
        <v>51.25</v>
      </c>
      <c r="P4" s="35"/>
      <c r="Q4" s="35"/>
    </row>
    <row r="5" spans="1:17" ht="15" thickBot="1" thickTop="1">
      <c r="A5" s="36">
        <v>82048</v>
      </c>
      <c r="B5" s="3">
        <v>5</v>
      </c>
      <c r="C5" s="20">
        <v>0</v>
      </c>
      <c r="D5" s="23"/>
      <c r="E5" s="22"/>
      <c r="F5" s="28">
        <f t="shared" si="0"/>
      </c>
      <c r="G5" s="19" t="str">
        <f t="shared" si="1"/>
        <v>не се яви</v>
      </c>
      <c r="H5" s="3"/>
      <c r="I5" s="3">
        <f t="shared" si="2"/>
        <v>0</v>
      </c>
      <c r="K5" s="53" t="str">
        <f>"от "&amp;$O$4&amp;"% до "&amp;$O$5&amp;"%:"</f>
        <v>от 51.25% до 67.5%:</v>
      </c>
      <c r="L5" s="54"/>
      <c r="M5" s="14">
        <v>4</v>
      </c>
      <c r="N5" s="15"/>
      <c r="O5" s="12">
        <v>67.5</v>
      </c>
      <c r="P5" s="12"/>
      <c r="Q5" s="12"/>
    </row>
    <row r="6" spans="1:17" ht="15" thickBot="1" thickTop="1">
      <c r="A6" s="36">
        <v>82222</v>
      </c>
      <c r="B6" s="3">
        <v>5</v>
      </c>
      <c r="C6" s="20">
        <v>65</v>
      </c>
      <c r="D6" s="23">
        <v>24.166666666666668</v>
      </c>
      <c r="E6" s="22"/>
      <c r="F6" s="28">
        <f t="shared" si="0"/>
      </c>
      <c r="G6" s="19" t="str">
        <f t="shared" si="1"/>
        <v>не се яви</v>
      </c>
      <c r="H6" s="3"/>
      <c r="I6" s="3">
        <f t="shared" si="2"/>
        <v>0</v>
      </c>
      <c r="K6" s="53" t="str">
        <f>"от "&amp;$O$5&amp;"% до "&amp;$O$6&amp;"%:"</f>
        <v>от 67.5% до 83.75%:</v>
      </c>
      <c r="L6" s="54"/>
      <c r="M6" s="14">
        <v>5</v>
      </c>
      <c r="N6" s="15"/>
      <c r="O6" s="12">
        <v>83.75</v>
      </c>
      <c r="P6" s="12"/>
      <c r="Q6" s="12"/>
    </row>
    <row r="7" spans="1:17" ht="15" thickBot="1" thickTop="1">
      <c r="A7" s="36">
        <v>82230</v>
      </c>
      <c r="B7" s="3">
        <v>5</v>
      </c>
      <c r="C7" s="20">
        <v>65</v>
      </c>
      <c r="D7" s="23">
        <v>2.5</v>
      </c>
      <c r="E7" s="22">
        <v>0</v>
      </c>
      <c r="F7" s="28">
        <f t="shared" si="0"/>
        <v>0</v>
      </c>
      <c r="G7" s="19" t="str">
        <f t="shared" si="1"/>
        <v>слаб 2</v>
      </c>
      <c r="H7" s="3"/>
      <c r="I7" s="3">
        <f t="shared" si="2"/>
        <v>0</v>
      </c>
      <c r="K7" s="50" t="str">
        <f>"над "&amp;$O$6&amp;"%:"</f>
        <v>над 83.75%:</v>
      </c>
      <c r="L7" s="54"/>
      <c r="M7" s="11">
        <v>6</v>
      </c>
      <c r="N7" s="13"/>
      <c r="O7" s="12"/>
      <c r="P7" s="12"/>
      <c r="Q7" s="12"/>
    </row>
    <row r="8" spans="1:17" ht="15" thickBot="1" thickTop="1">
      <c r="A8" s="36">
        <v>82235</v>
      </c>
      <c r="B8" s="3">
        <v>5</v>
      </c>
      <c r="C8" s="20">
        <v>119</v>
      </c>
      <c r="D8" s="23">
        <v>45</v>
      </c>
      <c r="E8" s="22"/>
      <c r="F8" s="28">
        <f t="shared" si="0"/>
      </c>
      <c r="G8" s="19" t="str">
        <f t="shared" si="1"/>
        <v>не се яви</v>
      </c>
      <c r="H8" s="3"/>
      <c r="I8" s="3">
        <f t="shared" si="2"/>
        <v>0</v>
      </c>
      <c r="K8" s="12"/>
      <c r="L8" s="12"/>
      <c r="M8" s="12"/>
      <c r="N8" s="12"/>
      <c r="O8" s="12"/>
      <c r="P8" s="12"/>
      <c r="Q8" s="12"/>
    </row>
    <row r="9" spans="1:14" ht="15" thickBot="1" thickTop="1">
      <c r="A9" s="36" t="s">
        <v>17</v>
      </c>
      <c r="B9" s="3">
        <v>5</v>
      </c>
      <c r="C9" s="20">
        <v>0</v>
      </c>
      <c r="D9" s="23">
        <v>20</v>
      </c>
      <c r="E9" s="22"/>
      <c r="F9" s="28">
        <f t="shared" si="0"/>
      </c>
      <c r="G9" s="19" t="str">
        <f t="shared" si="1"/>
        <v>не се яви</v>
      </c>
      <c r="H9" s="3">
        <v>3</v>
      </c>
      <c r="I9" s="3">
        <f t="shared" si="2"/>
        <v>2.5</v>
      </c>
      <c r="L9" s="12"/>
      <c r="M9" s="12"/>
      <c r="N9" s="12"/>
    </row>
    <row r="10" spans="1:14" ht="15" thickBot="1" thickTop="1">
      <c r="A10" s="36" t="s">
        <v>18</v>
      </c>
      <c r="B10" s="3">
        <v>5</v>
      </c>
      <c r="C10" s="20">
        <v>108</v>
      </c>
      <c r="D10" s="23">
        <v>27.5</v>
      </c>
      <c r="E10" s="22"/>
      <c r="F10" s="28">
        <f t="shared" si="0"/>
      </c>
      <c r="G10" s="19" t="str">
        <f t="shared" si="1"/>
        <v>не се яви</v>
      </c>
      <c r="H10" s="3"/>
      <c r="I10" s="3">
        <f t="shared" si="2"/>
        <v>0</v>
      </c>
      <c r="K10" s="49" t="s">
        <v>7</v>
      </c>
      <c r="L10" s="49"/>
      <c r="M10" s="16">
        <f>COUNTIF(E2:E67,"&gt;= 0")</f>
        <v>38</v>
      </c>
      <c r="N10" s="12"/>
    </row>
    <row r="11" spans="1:17" ht="15" thickBot="1" thickTop="1">
      <c r="A11" s="36" t="s">
        <v>19</v>
      </c>
      <c r="B11" s="3">
        <v>5</v>
      </c>
      <c r="C11" s="20">
        <v>105</v>
      </c>
      <c r="D11" s="23">
        <v>82.5</v>
      </c>
      <c r="E11" s="22">
        <v>58.333333333333336</v>
      </c>
      <c r="F11" s="28">
        <f t="shared" si="0"/>
        <v>73.29166666666667</v>
      </c>
      <c r="G11" s="19" t="str">
        <f t="shared" si="1"/>
        <v>мн. добър 5</v>
      </c>
      <c r="H11" s="3">
        <v>6</v>
      </c>
      <c r="I11" s="3">
        <f t="shared" si="2"/>
        <v>10</v>
      </c>
      <c r="K11" s="12"/>
      <c r="L11" s="12"/>
      <c r="N11" s="12"/>
      <c r="O11" s="12"/>
      <c r="P11" s="12"/>
      <c r="Q11" s="12"/>
    </row>
    <row r="12" spans="1:17" ht="15" thickBot="1" thickTop="1">
      <c r="A12" s="36" t="s">
        <v>20</v>
      </c>
      <c r="B12" s="3">
        <v>5</v>
      </c>
      <c r="C12" s="20">
        <v>145</v>
      </c>
      <c r="D12" s="23">
        <v>15.833333333333334</v>
      </c>
      <c r="E12" s="22">
        <v>16.666666666666668</v>
      </c>
      <c r="F12" s="28">
        <f t="shared" si="0"/>
        <v>0</v>
      </c>
      <c r="G12" s="19" t="str">
        <f t="shared" si="1"/>
        <v>слаб 2</v>
      </c>
      <c r="H12" s="3">
        <v>6</v>
      </c>
      <c r="I12" s="3">
        <f t="shared" si="2"/>
        <v>10</v>
      </c>
      <c r="K12" s="14" t="s">
        <v>14</v>
      </c>
      <c r="L12" s="35"/>
      <c r="N12" s="35"/>
      <c r="O12" s="35"/>
      <c r="P12" s="35"/>
      <c r="Q12" s="35"/>
    </row>
    <row r="13" spans="1:17" ht="15" thickBot="1" thickTop="1">
      <c r="A13" s="36" t="s">
        <v>21</v>
      </c>
      <c r="B13" s="3">
        <v>5</v>
      </c>
      <c r="C13" s="20">
        <v>141</v>
      </c>
      <c r="D13" s="23">
        <v>29.166666666666668</v>
      </c>
      <c r="E13" s="22">
        <v>10.833333333333334</v>
      </c>
      <c r="F13" s="28">
        <f t="shared" si="0"/>
        <v>0</v>
      </c>
      <c r="G13" s="19" t="str">
        <f t="shared" si="1"/>
        <v>слаб 2</v>
      </c>
      <c r="H13" s="3"/>
      <c r="I13" s="3">
        <f t="shared" si="2"/>
        <v>0</v>
      </c>
      <c r="K13" s="32">
        <f>COUNTIF(G:G,"слаб 2")</f>
        <v>26</v>
      </c>
      <c r="L13" s="35"/>
      <c r="N13" s="35"/>
      <c r="O13" s="35"/>
      <c r="P13" s="35"/>
      <c r="Q13" s="35"/>
    </row>
    <row r="14" spans="1:17" ht="15" thickBot="1" thickTop="1">
      <c r="A14" s="36" t="s">
        <v>22</v>
      </c>
      <c r="B14" s="3">
        <v>5</v>
      </c>
      <c r="C14" s="20">
        <v>111</v>
      </c>
      <c r="D14" s="23">
        <v>28.333333333333336</v>
      </c>
      <c r="E14" s="22">
        <v>0</v>
      </c>
      <c r="F14" s="28">
        <f t="shared" si="0"/>
        <v>0</v>
      </c>
      <c r="G14" s="19" t="str">
        <f t="shared" si="1"/>
        <v>слаб 2</v>
      </c>
      <c r="H14" s="3">
        <v>3</v>
      </c>
      <c r="I14" s="3">
        <f t="shared" si="2"/>
        <v>2.5</v>
      </c>
      <c r="K14" s="31"/>
      <c r="P14" s="12"/>
      <c r="Q14" s="12"/>
    </row>
    <row r="15" spans="1:11" ht="15" thickBot="1" thickTop="1">
      <c r="A15" s="36" t="s">
        <v>23</v>
      </c>
      <c r="B15" s="3">
        <v>5</v>
      </c>
      <c r="C15" s="20">
        <v>209</v>
      </c>
      <c r="D15" s="23">
        <v>37.5</v>
      </c>
      <c r="E15" s="22">
        <v>25</v>
      </c>
      <c r="F15" s="28">
        <f t="shared" si="0"/>
        <v>46.075</v>
      </c>
      <c r="G15" s="19" t="str">
        <f t="shared" si="1"/>
        <v>среден 3</v>
      </c>
      <c r="H15" s="3">
        <v>6</v>
      </c>
      <c r="I15" s="3">
        <f t="shared" si="2"/>
        <v>10</v>
      </c>
      <c r="K15" s="14" t="s">
        <v>10</v>
      </c>
    </row>
    <row r="16" spans="1:11" ht="15" thickBot="1" thickTop="1">
      <c r="A16" s="36" t="s">
        <v>24</v>
      </c>
      <c r="B16" s="3">
        <v>5</v>
      </c>
      <c r="C16" s="20">
        <v>124</v>
      </c>
      <c r="D16" s="23">
        <v>38.333333333333336</v>
      </c>
      <c r="E16" s="22">
        <v>25.833333333333336</v>
      </c>
      <c r="F16" s="28">
        <f t="shared" si="0"/>
        <v>0</v>
      </c>
      <c r="G16" s="19" t="str">
        <f t="shared" si="1"/>
        <v>слаб 2</v>
      </c>
      <c r="H16" s="3">
        <v>3</v>
      </c>
      <c r="I16" s="3">
        <f t="shared" si="2"/>
        <v>2.5</v>
      </c>
      <c r="K16" s="32">
        <f>COUNTIF(G:G,"среден 3")</f>
        <v>6</v>
      </c>
    </row>
    <row r="17" spans="1:9" ht="15" thickBot="1" thickTop="1">
      <c r="A17" s="37" t="s">
        <v>25</v>
      </c>
      <c r="B17" s="6">
        <v>5</v>
      </c>
      <c r="C17" s="25">
        <v>121</v>
      </c>
      <c r="D17" s="27">
        <v>25.833333333333336</v>
      </c>
      <c r="E17" s="22">
        <v>0</v>
      </c>
      <c r="F17" s="39">
        <f t="shared" si="0"/>
        <v>0</v>
      </c>
      <c r="G17" s="40" t="str">
        <f t="shared" si="1"/>
        <v>слаб 2</v>
      </c>
      <c r="H17" s="6"/>
      <c r="I17" s="6">
        <f t="shared" si="2"/>
        <v>0</v>
      </c>
    </row>
    <row r="18" spans="1:11" ht="15" thickBot="1" thickTop="1">
      <c r="A18" s="38">
        <v>80782</v>
      </c>
      <c r="B18" s="4">
        <v>6</v>
      </c>
      <c r="C18" s="20">
        <v>0</v>
      </c>
      <c r="D18" s="21"/>
      <c r="E18" s="22"/>
      <c r="F18" s="28">
        <f t="shared" si="0"/>
      </c>
      <c r="G18" s="19" t="str">
        <f t="shared" si="1"/>
        <v>не се яви</v>
      </c>
      <c r="H18" s="4"/>
      <c r="I18" s="4">
        <f t="shared" si="2"/>
        <v>0</v>
      </c>
      <c r="K18" s="14" t="s">
        <v>11</v>
      </c>
    </row>
    <row r="19" spans="1:11" ht="15" thickBot="1" thickTop="1">
      <c r="A19" s="36">
        <v>81581</v>
      </c>
      <c r="B19" s="3">
        <v>6</v>
      </c>
      <c r="C19" s="20">
        <v>0</v>
      </c>
      <c r="D19" s="23"/>
      <c r="E19" s="22"/>
      <c r="F19" s="28">
        <f t="shared" si="0"/>
      </c>
      <c r="G19" s="19" t="str">
        <f t="shared" si="1"/>
        <v>не се яви</v>
      </c>
      <c r="H19" s="3"/>
      <c r="I19" s="3">
        <f t="shared" si="2"/>
        <v>0</v>
      </c>
      <c r="K19" s="32">
        <f>COUNTIF(G:G,"добър 4")</f>
        <v>2</v>
      </c>
    </row>
    <row r="20" spans="1:11" ht="15" thickBot="1" thickTop="1">
      <c r="A20" s="36">
        <v>82076</v>
      </c>
      <c r="B20" s="3">
        <v>6</v>
      </c>
      <c r="C20" s="20">
        <v>137</v>
      </c>
      <c r="D20" s="23">
        <v>10.833333333333334</v>
      </c>
      <c r="E20" s="22"/>
      <c r="F20" s="28">
        <f t="shared" si="0"/>
      </c>
      <c r="G20" s="19" t="str">
        <f t="shared" si="1"/>
        <v>не се яви</v>
      </c>
      <c r="H20" s="3"/>
      <c r="I20" s="3">
        <f t="shared" si="2"/>
        <v>0</v>
      </c>
      <c r="K20" s="31"/>
    </row>
    <row r="21" spans="1:11" ht="15" thickBot="1" thickTop="1">
      <c r="A21" s="36">
        <v>82108</v>
      </c>
      <c r="B21" s="3">
        <v>6</v>
      </c>
      <c r="C21" s="20">
        <v>142</v>
      </c>
      <c r="D21" s="23">
        <v>47.5</v>
      </c>
      <c r="E21" s="22">
        <v>12.5</v>
      </c>
      <c r="F21" s="28">
        <f t="shared" si="0"/>
        <v>0</v>
      </c>
      <c r="G21" s="19" t="str">
        <f t="shared" si="1"/>
        <v>слаб 2</v>
      </c>
      <c r="H21" s="3"/>
      <c r="I21" s="3">
        <f t="shared" si="2"/>
        <v>0</v>
      </c>
      <c r="K21" s="14" t="s">
        <v>12</v>
      </c>
    </row>
    <row r="22" spans="1:11" ht="15" thickBot="1" thickTop="1">
      <c r="A22" s="36">
        <v>82112</v>
      </c>
      <c r="B22" s="3">
        <v>6</v>
      </c>
      <c r="C22" s="20">
        <v>0</v>
      </c>
      <c r="D22" s="23"/>
      <c r="E22" s="22"/>
      <c r="F22" s="28">
        <f t="shared" si="0"/>
      </c>
      <c r="G22" s="19" t="str">
        <f t="shared" si="1"/>
        <v>не се яви</v>
      </c>
      <c r="H22" s="3"/>
      <c r="I22" s="3">
        <f t="shared" si="2"/>
        <v>0</v>
      </c>
      <c r="K22" s="32">
        <f>COUNTIF(G:G,"мн. добър 5")</f>
        <v>4</v>
      </c>
    </row>
    <row r="23" spans="1:11" ht="15" thickBot="1" thickTop="1">
      <c r="A23" s="36">
        <v>82240</v>
      </c>
      <c r="B23" s="3">
        <v>6</v>
      </c>
      <c r="C23" s="20">
        <v>84</v>
      </c>
      <c r="D23" s="23">
        <v>18.333333333333336</v>
      </c>
      <c r="E23" s="22"/>
      <c r="F23" s="28">
        <f t="shared" si="0"/>
      </c>
      <c r="G23" s="19" t="str">
        <f t="shared" si="1"/>
        <v>не се яви</v>
      </c>
      <c r="H23" s="3">
        <v>4</v>
      </c>
      <c r="I23" s="3">
        <f t="shared" si="2"/>
        <v>5</v>
      </c>
      <c r="K23" s="31"/>
    </row>
    <row r="24" spans="1:11" ht="15" thickBot="1" thickTop="1">
      <c r="A24" s="36">
        <v>82241</v>
      </c>
      <c r="B24" s="3">
        <v>6</v>
      </c>
      <c r="C24" s="20">
        <v>60</v>
      </c>
      <c r="D24" s="23">
        <v>37.5</v>
      </c>
      <c r="E24" s="22">
        <v>0.8333333333333334</v>
      </c>
      <c r="F24" s="28">
        <f t="shared" si="0"/>
        <v>0</v>
      </c>
      <c r="G24" s="19" t="str">
        <f t="shared" si="1"/>
        <v>слаб 2</v>
      </c>
      <c r="H24" s="3"/>
      <c r="I24" s="3">
        <f t="shared" si="2"/>
        <v>0</v>
      </c>
      <c r="K24" s="14" t="s">
        <v>13</v>
      </c>
    </row>
    <row r="25" spans="1:11" ht="15" thickBot="1" thickTop="1">
      <c r="A25" s="36" t="s">
        <v>26</v>
      </c>
      <c r="B25" s="3">
        <v>6</v>
      </c>
      <c r="C25" s="20">
        <v>170</v>
      </c>
      <c r="D25" s="23">
        <v>25</v>
      </c>
      <c r="E25" s="22">
        <v>0</v>
      </c>
      <c r="F25" s="28">
        <f t="shared" si="0"/>
        <v>0</v>
      </c>
      <c r="G25" s="19" t="str">
        <f t="shared" si="1"/>
        <v>слаб 2</v>
      </c>
      <c r="H25" s="3">
        <v>4</v>
      </c>
      <c r="I25" s="3">
        <f t="shared" si="2"/>
        <v>5</v>
      </c>
      <c r="K25" s="32">
        <f>COUNTIF(G:G,"отличен 6")</f>
        <v>0</v>
      </c>
    </row>
    <row r="26" spans="1:9" ht="15" thickBot="1" thickTop="1">
      <c r="A26" s="36" t="s">
        <v>27</v>
      </c>
      <c r="B26" s="3">
        <v>6</v>
      </c>
      <c r="C26" s="20">
        <v>283</v>
      </c>
      <c r="D26" s="23">
        <v>82.5</v>
      </c>
      <c r="E26" s="22"/>
      <c r="F26" s="28">
        <f t="shared" si="0"/>
      </c>
      <c r="G26" s="19" t="str">
        <f t="shared" si="1"/>
        <v>не се яви</v>
      </c>
      <c r="H26" s="3">
        <v>6</v>
      </c>
      <c r="I26" s="3">
        <f t="shared" si="2"/>
        <v>10</v>
      </c>
    </row>
    <row r="27" spans="1:9" ht="15" thickBot="1" thickTop="1">
      <c r="A27" s="36" t="s">
        <v>28</v>
      </c>
      <c r="B27" s="3">
        <v>6</v>
      </c>
      <c r="C27" s="24">
        <v>210</v>
      </c>
      <c r="D27" s="23">
        <v>65</v>
      </c>
      <c r="E27" s="22">
        <v>5</v>
      </c>
      <c r="F27" s="28">
        <f t="shared" si="0"/>
        <v>45.75</v>
      </c>
      <c r="G27" s="19" t="str">
        <f t="shared" si="1"/>
        <v>среден 3</v>
      </c>
      <c r="H27" s="3">
        <v>6</v>
      </c>
      <c r="I27" s="3">
        <f t="shared" si="2"/>
        <v>10</v>
      </c>
    </row>
    <row r="28" spans="1:9" ht="15" thickBot="1" thickTop="1">
      <c r="A28" s="38" t="s">
        <v>29</v>
      </c>
      <c r="B28" s="4">
        <v>6</v>
      </c>
      <c r="C28" s="20">
        <v>195</v>
      </c>
      <c r="D28" s="21">
        <v>70</v>
      </c>
      <c r="E28" s="22">
        <v>50.833333333333336</v>
      </c>
      <c r="F28" s="28">
        <f t="shared" si="0"/>
        <v>69.66666666666667</v>
      </c>
      <c r="G28" s="19" t="str">
        <f t="shared" si="1"/>
        <v>мн. добър 5</v>
      </c>
      <c r="H28" s="3">
        <v>6</v>
      </c>
      <c r="I28" s="3">
        <f t="shared" si="2"/>
        <v>10</v>
      </c>
    </row>
    <row r="29" spans="1:9" ht="15" thickBot="1" thickTop="1">
      <c r="A29" s="36" t="s">
        <v>30</v>
      </c>
      <c r="B29" s="3">
        <v>6</v>
      </c>
      <c r="C29" s="20">
        <v>80</v>
      </c>
      <c r="D29" s="23">
        <v>25</v>
      </c>
      <c r="E29" s="22">
        <v>8.333333333333334</v>
      </c>
      <c r="F29" s="28">
        <f t="shared" si="0"/>
        <v>0</v>
      </c>
      <c r="G29" s="19" t="str">
        <f t="shared" si="1"/>
        <v>слаб 2</v>
      </c>
      <c r="H29" s="3">
        <v>4</v>
      </c>
      <c r="I29" s="3">
        <f t="shared" si="2"/>
        <v>5</v>
      </c>
    </row>
    <row r="30" spans="1:9" ht="15" thickBot="1" thickTop="1">
      <c r="A30" s="36" t="s">
        <v>31</v>
      </c>
      <c r="B30" s="3">
        <v>6</v>
      </c>
      <c r="C30" s="24">
        <v>127</v>
      </c>
      <c r="D30" s="23">
        <v>31.666666666666668</v>
      </c>
      <c r="E30" s="22">
        <v>0</v>
      </c>
      <c r="F30" s="28">
        <f t="shared" si="0"/>
        <v>0</v>
      </c>
      <c r="G30" s="19" t="str">
        <f t="shared" si="1"/>
        <v>слаб 2</v>
      </c>
      <c r="H30" s="3"/>
      <c r="I30" s="3">
        <f t="shared" si="2"/>
        <v>0</v>
      </c>
    </row>
    <row r="31" spans="1:9" ht="15" thickBot="1" thickTop="1">
      <c r="A31" s="38" t="s">
        <v>32</v>
      </c>
      <c r="B31" s="4">
        <v>6</v>
      </c>
      <c r="C31" s="20">
        <v>60</v>
      </c>
      <c r="D31" s="21">
        <v>19.166666666666668</v>
      </c>
      <c r="E31" s="22"/>
      <c r="F31" s="28">
        <f t="shared" si="0"/>
      </c>
      <c r="G31" s="19" t="str">
        <f t="shared" si="1"/>
        <v>не се яви</v>
      </c>
      <c r="H31" s="3"/>
      <c r="I31" s="3">
        <f t="shared" si="2"/>
        <v>0</v>
      </c>
    </row>
    <row r="32" spans="1:9" ht="15" thickBot="1" thickTop="1">
      <c r="A32" s="36" t="s">
        <v>33</v>
      </c>
      <c r="B32" s="3">
        <v>6</v>
      </c>
      <c r="C32" s="20">
        <v>170</v>
      </c>
      <c r="D32" s="23">
        <v>27.5</v>
      </c>
      <c r="E32" s="22">
        <v>8.333333333333334</v>
      </c>
      <c r="F32" s="28">
        <f t="shared" si="0"/>
        <v>0</v>
      </c>
      <c r="G32" s="19" t="str">
        <f t="shared" si="1"/>
        <v>слаб 2</v>
      </c>
      <c r="H32" s="3">
        <v>5</v>
      </c>
      <c r="I32" s="3">
        <f t="shared" si="2"/>
        <v>7.5</v>
      </c>
    </row>
    <row r="33" spans="1:9" ht="15" thickBot="1" thickTop="1">
      <c r="A33" s="36" t="s">
        <v>34</v>
      </c>
      <c r="B33" s="3">
        <v>6</v>
      </c>
      <c r="C33" s="20">
        <v>283</v>
      </c>
      <c r="D33" s="23">
        <v>100</v>
      </c>
      <c r="E33" s="22"/>
      <c r="F33" s="28">
        <f t="shared" si="0"/>
      </c>
      <c r="G33" s="19" t="str">
        <f t="shared" si="1"/>
        <v>не се яви</v>
      </c>
      <c r="H33" s="3">
        <v>6</v>
      </c>
      <c r="I33" s="3">
        <f t="shared" si="2"/>
        <v>10</v>
      </c>
    </row>
    <row r="34" spans="1:9" ht="15" thickTop="1">
      <c r="A34" s="41" t="s">
        <v>35</v>
      </c>
      <c r="B34" s="42">
        <v>6</v>
      </c>
      <c r="C34" s="43">
        <v>145</v>
      </c>
      <c r="D34" s="44">
        <v>63.333333333333336</v>
      </c>
      <c r="E34" s="22">
        <v>17.5</v>
      </c>
      <c r="F34" s="45">
        <f t="shared" si="0"/>
        <v>45.66666666666667</v>
      </c>
      <c r="G34" s="46" t="str">
        <f t="shared" si="1"/>
        <v>среден 3</v>
      </c>
      <c r="H34" s="42">
        <v>5</v>
      </c>
      <c r="I34" s="42">
        <f t="shared" si="2"/>
        <v>7.5</v>
      </c>
    </row>
    <row r="35" spans="1:9" ht="15" thickBot="1">
      <c r="A35" s="37" t="s">
        <v>36</v>
      </c>
      <c r="B35" s="6">
        <v>6</v>
      </c>
      <c r="C35" s="26">
        <v>270</v>
      </c>
      <c r="D35" s="27">
        <v>25</v>
      </c>
      <c r="E35" s="22">
        <v>9.166666666666668</v>
      </c>
      <c r="F35" s="47">
        <f t="shared" si="0"/>
        <v>0</v>
      </c>
      <c r="G35" s="48" t="str">
        <f t="shared" si="1"/>
        <v>слаб 2</v>
      </c>
      <c r="H35" s="6">
        <v>6</v>
      </c>
      <c r="I35" s="6">
        <f t="shared" si="2"/>
        <v>10</v>
      </c>
    </row>
    <row r="36" spans="1:9" ht="15" thickBot="1" thickTop="1">
      <c r="A36" s="38">
        <v>82015</v>
      </c>
      <c r="B36" s="4">
        <v>7</v>
      </c>
      <c r="C36" s="20">
        <v>0</v>
      </c>
      <c r="D36" s="21">
        <v>10.833333333333334</v>
      </c>
      <c r="E36" s="22">
        <v>12.5</v>
      </c>
      <c r="F36" s="28">
        <f t="shared" si="0"/>
        <v>0</v>
      </c>
      <c r="G36" s="19" t="str">
        <f t="shared" si="1"/>
        <v>слаб 2</v>
      </c>
      <c r="H36" s="4"/>
      <c r="I36" s="4">
        <f t="shared" si="2"/>
        <v>0</v>
      </c>
    </row>
    <row r="37" spans="1:9" ht="15" thickBot="1" thickTop="1">
      <c r="A37" s="36">
        <v>82102</v>
      </c>
      <c r="B37" s="3">
        <v>7</v>
      </c>
      <c r="C37" s="20">
        <v>0</v>
      </c>
      <c r="D37" s="23"/>
      <c r="E37" s="22"/>
      <c r="F37" s="28">
        <f t="shared" si="0"/>
      </c>
      <c r="G37" s="19" t="str">
        <f t="shared" si="1"/>
        <v>не се яви</v>
      </c>
      <c r="H37" s="3"/>
      <c r="I37" s="3">
        <f t="shared" si="2"/>
        <v>0</v>
      </c>
    </row>
    <row r="38" spans="1:9" ht="15" thickBot="1" thickTop="1">
      <c r="A38" s="36">
        <v>82266</v>
      </c>
      <c r="B38" s="3">
        <v>7</v>
      </c>
      <c r="C38" s="20">
        <v>0</v>
      </c>
      <c r="D38" s="23"/>
      <c r="E38" s="22"/>
      <c r="F38" s="28">
        <f t="shared" si="0"/>
      </c>
      <c r="G38" s="19" t="str">
        <f t="shared" si="1"/>
        <v>не се яви</v>
      </c>
      <c r="H38" s="3"/>
      <c r="I38" s="3">
        <f t="shared" si="2"/>
        <v>0</v>
      </c>
    </row>
    <row r="39" spans="1:9" ht="15" thickBot="1" thickTop="1">
      <c r="A39" s="36">
        <v>82268</v>
      </c>
      <c r="B39" s="3">
        <v>7</v>
      </c>
      <c r="C39" s="20">
        <v>0</v>
      </c>
      <c r="D39" s="23"/>
      <c r="E39" s="22"/>
      <c r="F39" s="28">
        <f t="shared" si="0"/>
      </c>
      <c r="G39" s="19" t="str">
        <f t="shared" si="1"/>
        <v>не се яви</v>
      </c>
      <c r="H39" s="3"/>
      <c r="I39" s="3">
        <f t="shared" si="2"/>
        <v>0</v>
      </c>
    </row>
    <row r="40" spans="1:9" ht="15" thickBot="1" thickTop="1">
      <c r="A40" s="36">
        <v>82278</v>
      </c>
      <c r="B40" s="3">
        <v>7</v>
      </c>
      <c r="C40" s="20">
        <v>113</v>
      </c>
      <c r="D40" s="23">
        <v>11.666666666666668</v>
      </c>
      <c r="E40" s="22">
        <v>8.333333333333334</v>
      </c>
      <c r="F40" s="28">
        <f t="shared" si="0"/>
        <v>0</v>
      </c>
      <c r="G40" s="19" t="str">
        <f t="shared" si="1"/>
        <v>слаб 2</v>
      </c>
      <c r="H40" s="3"/>
      <c r="I40" s="3">
        <f t="shared" si="2"/>
        <v>0</v>
      </c>
    </row>
    <row r="41" spans="1:9" ht="15" thickBot="1" thickTop="1">
      <c r="A41" s="36">
        <v>82280</v>
      </c>
      <c r="B41" s="3">
        <v>7</v>
      </c>
      <c r="C41" s="20">
        <v>107</v>
      </c>
      <c r="D41" s="23">
        <v>14.166666666666668</v>
      </c>
      <c r="E41" s="22"/>
      <c r="F41" s="28">
        <f t="shared" si="0"/>
      </c>
      <c r="G41" s="19" t="str">
        <f t="shared" si="1"/>
        <v>не се яви</v>
      </c>
      <c r="H41" s="3"/>
      <c r="I41" s="3">
        <f t="shared" si="2"/>
        <v>0</v>
      </c>
    </row>
    <row r="42" spans="1:9" ht="15" thickBot="1" thickTop="1">
      <c r="A42" s="36" t="s">
        <v>37</v>
      </c>
      <c r="B42" s="3">
        <v>7</v>
      </c>
      <c r="C42" s="20">
        <v>0</v>
      </c>
      <c r="D42" s="23"/>
      <c r="E42" s="22"/>
      <c r="F42" s="28">
        <f t="shared" si="0"/>
      </c>
      <c r="G42" s="19" t="str">
        <f t="shared" si="1"/>
        <v>не се яви</v>
      </c>
      <c r="H42" s="3"/>
      <c r="I42" s="3">
        <f t="shared" si="2"/>
        <v>0</v>
      </c>
    </row>
    <row r="43" spans="1:9" ht="15" thickBot="1" thickTop="1">
      <c r="A43" s="36" t="s">
        <v>38</v>
      </c>
      <c r="B43" s="3">
        <v>7</v>
      </c>
      <c r="C43" s="20">
        <v>50</v>
      </c>
      <c r="D43" s="23">
        <v>31.666666666666668</v>
      </c>
      <c r="E43" s="22">
        <v>0</v>
      </c>
      <c r="F43" s="28">
        <f t="shared" si="0"/>
        <v>0</v>
      </c>
      <c r="G43" s="19" t="str">
        <f t="shared" si="1"/>
        <v>слаб 2</v>
      </c>
      <c r="H43" s="3"/>
      <c r="I43" s="3">
        <f t="shared" si="2"/>
        <v>0</v>
      </c>
    </row>
    <row r="44" spans="1:9" ht="15" thickBot="1" thickTop="1">
      <c r="A44" s="36" t="s">
        <v>39</v>
      </c>
      <c r="B44" s="3">
        <v>7</v>
      </c>
      <c r="C44" s="20">
        <v>212</v>
      </c>
      <c r="D44" s="23">
        <v>39.16666666666667</v>
      </c>
      <c r="E44" s="22">
        <v>41.66666666666667</v>
      </c>
      <c r="F44" s="28">
        <f t="shared" si="0"/>
        <v>52.64166666666667</v>
      </c>
      <c r="G44" s="19" t="str">
        <f t="shared" si="1"/>
        <v>добър 4</v>
      </c>
      <c r="H44" s="3">
        <v>5</v>
      </c>
      <c r="I44" s="3">
        <f t="shared" si="2"/>
        <v>7.5</v>
      </c>
    </row>
    <row r="45" spans="1:9" ht="15" thickBot="1" thickTop="1">
      <c r="A45" s="36" t="s">
        <v>40</v>
      </c>
      <c r="B45" s="3">
        <v>7</v>
      </c>
      <c r="C45" s="20">
        <v>64</v>
      </c>
      <c r="D45" s="23">
        <v>18.333333333333336</v>
      </c>
      <c r="E45" s="22"/>
      <c r="F45" s="28">
        <f t="shared" si="0"/>
      </c>
      <c r="G45" s="19" t="str">
        <f t="shared" si="1"/>
        <v>не се яви</v>
      </c>
      <c r="H45" s="3"/>
      <c r="I45" s="3">
        <f t="shared" si="2"/>
        <v>0</v>
      </c>
    </row>
    <row r="46" spans="1:9" ht="15" thickBot="1" thickTop="1">
      <c r="A46" s="36" t="s">
        <v>41</v>
      </c>
      <c r="B46" s="3">
        <v>7</v>
      </c>
      <c r="C46" s="20">
        <v>134</v>
      </c>
      <c r="D46" s="23">
        <v>13.333333333333334</v>
      </c>
      <c r="E46" s="22">
        <v>25</v>
      </c>
      <c r="F46" s="28">
        <f t="shared" si="0"/>
        <v>0</v>
      </c>
      <c r="G46" s="19" t="str">
        <f t="shared" si="1"/>
        <v>слаб 2</v>
      </c>
      <c r="H46" s="3">
        <v>5</v>
      </c>
      <c r="I46" s="3">
        <f t="shared" si="2"/>
        <v>7.5</v>
      </c>
    </row>
    <row r="47" spans="1:9" ht="15" thickBot="1" thickTop="1">
      <c r="A47" s="36" t="s">
        <v>42</v>
      </c>
      <c r="B47" s="3">
        <v>7</v>
      </c>
      <c r="C47" s="20">
        <v>88</v>
      </c>
      <c r="D47" s="23"/>
      <c r="E47" s="22"/>
      <c r="F47" s="28">
        <f t="shared" si="0"/>
      </c>
      <c r="G47" s="19" t="str">
        <f t="shared" si="1"/>
        <v>не се яви</v>
      </c>
      <c r="H47" s="3"/>
      <c r="I47" s="3">
        <f t="shared" si="2"/>
        <v>0</v>
      </c>
    </row>
    <row r="48" spans="1:9" ht="15" thickBot="1" thickTop="1">
      <c r="A48" s="36" t="s">
        <v>43</v>
      </c>
      <c r="B48" s="3">
        <v>7</v>
      </c>
      <c r="C48" s="20">
        <v>155</v>
      </c>
      <c r="D48" s="23">
        <v>47.5</v>
      </c>
      <c r="E48" s="22">
        <v>70.83333333333334</v>
      </c>
      <c r="F48" s="28">
        <f t="shared" si="0"/>
        <v>69.79166666666667</v>
      </c>
      <c r="G48" s="19" t="str">
        <f t="shared" si="1"/>
        <v>мн. добър 5</v>
      </c>
      <c r="H48" s="3">
        <v>6</v>
      </c>
      <c r="I48" s="3">
        <f t="shared" si="2"/>
        <v>10</v>
      </c>
    </row>
    <row r="49" spans="1:9" ht="15" thickBot="1" thickTop="1">
      <c r="A49" s="37" t="s">
        <v>44</v>
      </c>
      <c r="B49" s="6">
        <v>7</v>
      </c>
      <c r="C49" s="26">
        <v>129</v>
      </c>
      <c r="D49" s="27">
        <v>62.5</v>
      </c>
      <c r="E49" s="22">
        <v>25.833333333333336</v>
      </c>
      <c r="F49" s="28">
        <f t="shared" si="0"/>
        <v>51.24166666666667</v>
      </c>
      <c r="G49" s="19" t="str">
        <f t="shared" si="1"/>
        <v>среден 3</v>
      </c>
      <c r="H49" s="6">
        <v>6</v>
      </c>
      <c r="I49" s="6">
        <f t="shared" si="2"/>
        <v>10</v>
      </c>
    </row>
    <row r="50" spans="1:9" ht="15" thickBot="1" thickTop="1">
      <c r="A50" s="38">
        <v>81923</v>
      </c>
      <c r="B50" s="4">
        <v>8</v>
      </c>
      <c r="C50" s="20">
        <v>0</v>
      </c>
      <c r="D50" s="21"/>
      <c r="E50" s="22"/>
      <c r="F50" s="28">
        <f t="shared" si="0"/>
      </c>
      <c r="G50" s="19" t="str">
        <f t="shared" si="1"/>
        <v>не се яви</v>
      </c>
      <c r="H50" s="4"/>
      <c r="I50" s="4">
        <f t="shared" si="2"/>
        <v>0</v>
      </c>
    </row>
    <row r="51" spans="1:9" ht="15" thickBot="1" thickTop="1">
      <c r="A51" s="36">
        <v>82119</v>
      </c>
      <c r="B51" s="3">
        <v>8</v>
      </c>
      <c r="C51" s="20">
        <v>0</v>
      </c>
      <c r="D51" s="23">
        <v>4.166666666666667</v>
      </c>
      <c r="E51" s="22"/>
      <c r="F51" s="28">
        <f t="shared" si="0"/>
      </c>
      <c r="G51" s="19" t="str">
        <f t="shared" si="1"/>
        <v>не се яви</v>
      </c>
      <c r="H51" s="3"/>
      <c r="I51" s="3">
        <f t="shared" si="2"/>
        <v>0</v>
      </c>
    </row>
    <row r="52" spans="1:9" ht="15" thickBot="1" thickTop="1">
      <c r="A52" s="36">
        <v>82281</v>
      </c>
      <c r="B52" s="3">
        <v>8</v>
      </c>
      <c r="C52" s="20">
        <v>0</v>
      </c>
      <c r="D52" s="23"/>
      <c r="E52" s="22"/>
      <c r="F52" s="28">
        <f t="shared" si="0"/>
      </c>
      <c r="G52" s="19" t="str">
        <f t="shared" si="1"/>
        <v>не се яви</v>
      </c>
      <c r="H52" s="3"/>
      <c r="I52" s="3">
        <f t="shared" si="2"/>
        <v>0</v>
      </c>
    </row>
    <row r="53" spans="1:9" ht="15" thickBot="1" thickTop="1">
      <c r="A53" s="36">
        <v>82285</v>
      </c>
      <c r="B53" s="3">
        <v>8</v>
      </c>
      <c r="C53" s="20">
        <v>258</v>
      </c>
      <c r="D53" s="23">
        <v>41.66666666666667</v>
      </c>
      <c r="E53" s="22">
        <v>0</v>
      </c>
      <c r="F53" s="28">
        <f t="shared" si="0"/>
        <v>0</v>
      </c>
      <c r="G53" s="19" t="str">
        <f t="shared" si="1"/>
        <v>слаб 2</v>
      </c>
      <c r="H53" s="3"/>
      <c r="I53" s="3">
        <f t="shared" si="2"/>
        <v>0</v>
      </c>
    </row>
    <row r="54" spans="1:9" ht="15" thickBot="1" thickTop="1">
      <c r="A54" s="36">
        <v>82286</v>
      </c>
      <c r="B54" s="3">
        <v>8</v>
      </c>
      <c r="C54" s="20">
        <v>65</v>
      </c>
      <c r="D54" s="23">
        <v>12.5</v>
      </c>
      <c r="E54" s="22"/>
      <c r="F54" s="28">
        <f t="shared" si="0"/>
      </c>
      <c r="G54" s="19" t="str">
        <f t="shared" si="1"/>
        <v>не се яви</v>
      </c>
      <c r="H54" s="3"/>
      <c r="I54" s="3">
        <f t="shared" si="2"/>
        <v>0</v>
      </c>
    </row>
    <row r="55" spans="1:9" ht="15" thickBot="1" thickTop="1">
      <c r="A55" s="36">
        <v>82291</v>
      </c>
      <c r="B55" s="3">
        <v>8</v>
      </c>
      <c r="C55" s="20">
        <v>100</v>
      </c>
      <c r="D55" s="23">
        <v>5.833333333333334</v>
      </c>
      <c r="E55" s="22">
        <v>0</v>
      </c>
      <c r="F55" s="28">
        <f t="shared" si="0"/>
        <v>0</v>
      </c>
      <c r="G55" s="19" t="str">
        <f t="shared" si="1"/>
        <v>слаб 2</v>
      </c>
      <c r="H55" s="3">
        <v>4</v>
      </c>
      <c r="I55" s="3">
        <f t="shared" si="2"/>
        <v>5</v>
      </c>
    </row>
    <row r="56" spans="1:9" ht="15" thickBot="1" thickTop="1">
      <c r="A56" s="36">
        <v>82301</v>
      </c>
      <c r="B56" s="3">
        <v>8</v>
      </c>
      <c r="C56" s="20">
        <v>123</v>
      </c>
      <c r="D56" s="23">
        <v>46.66666666666667</v>
      </c>
      <c r="E56" s="22">
        <v>0.8333333333333334</v>
      </c>
      <c r="F56" s="28">
        <f t="shared" si="0"/>
        <v>0</v>
      </c>
      <c r="G56" s="19" t="str">
        <f t="shared" si="1"/>
        <v>слаб 2</v>
      </c>
      <c r="H56" s="3"/>
      <c r="I56" s="3">
        <f t="shared" si="2"/>
        <v>0</v>
      </c>
    </row>
    <row r="57" spans="1:9" ht="15" thickBot="1" thickTop="1">
      <c r="A57" s="36" t="s">
        <v>45</v>
      </c>
      <c r="B57" s="3">
        <v>8</v>
      </c>
      <c r="C57" s="20">
        <v>296</v>
      </c>
      <c r="D57" s="23"/>
      <c r="E57" s="22">
        <v>100</v>
      </c>
      <c r="F57" s="28">
        <f t="shared" si="0"/>
        <v>64.8</v>
      </c>
      <c r="G57" s="19" t="str">
        <f t="shared" si="1"/>
        <v>добър 4</v>
      </c>
      <c r="H57" s="3"/>
      <c r="I57" s="3">
        <f t="shared" si="2"/>
        <v>0</v>
      </c>
    </row>
    <row r="58" spans="1:9" ht="15" thickBot="1" thickTop="1">
      <c r="A58" s="36" t="s">
        <v>46</v>
      </c>
      <c r="B58" s="3">
        <v>8</v>
      </c>
      <c r="C58" s="20">
        <v>149</v>
      </c>
      <c r="D58" s="23">
        <v>47.5</v>
      </c>
      <c r="E58" s="22">
        <v>40.833333333333336</v>
      </c>
      <c r="F58" s="28">
        <f t="shared" si="0"/>
        <v>44.49166666666667</v>
      </c>
      <c r="G58" s="19" t="str">
        <f t="shared" si="1"/>
        <v>среден 3</v>
      </c>
      <c r="H58" s="3"/>
      <c r="I58" s="3">
        <f t="shared" si="2"/>
        <v>0</v>
      </c>
    </row>
    <row r="59" spans="1:9" ht="15" thickBot="1" thickTop="1">
      <c r="A59" s="36" t="s">
        <v>47</v>
      </c>
      <c r="B59" s="3">
        <v>8</v>
      </c>
      <c r="C59" s="20">
        <v>0</v>
      </c>
      <c r="D59" s="23"/>
      <c r="E59" s="22"/>
      <c r="F59" s="28">
        <f t="shared" si="0"/>
      </c>
      <c r="G59" s="19" t="str">
        <f t="shared" si="1"/>
        <v>не се яви</v>
      </c>
      <c r="H59" s="3">
        <v>6</v>
      </c>
      <c r="I59" s="3">
        <f t="shared" si="2"/>
        <v>10</v>
      </c>
    </row>
    <row r="60" spans="1:9" ht="15" thickBot="1" thickTop="1">
      <c r="A60" s="36" t="s">
        <v>48</v>
      </c>
      <c r="B60" s="3">
        <v>8</v>
      </c>
      <c r="C60" s="20">
        <v>152</v>
      </c>
      <c r="D60" s="23">
        <v>4.166666666666667</v>
      </c>
      <c r="E60" s="22">
        <v>22.5</v>
      </c>
      <c r="F60" s="28">
        <f t="shared" si="0"/>
        <v>0</v>
      </c>
      <c r="G60" s="19" t="str">
        <f t="shared" si="1"/>
        <v>слаб 2</v>
      </c>
      <c r="H60" s="3"/>
      <c r="I60" s="3">
        <f t="shared" si="2"/>
        <v>0</v>
      </c>
    </row>
    <row r="61" spans="1:9" ht="15" thickBot="1" thickTop="1">
      <c r="A61" s="36" t="s">
        <v>49</v>
      </c>
      <c r="B61" s="3">
        <v>8</v>
      </c>
      <c r="C61" s="20">
        <v>187</v>
      </c>
      <c r="D61" s="23">
        <v>32.5</v>
      </c>
      <c r="E61" s="22">
        <v>13.333333333333334</v>
      </c>
      <c r="F61" s="28">
        <f t="shared" si="0"/>
        <v>0</v>
      </c>
      <c r="G61" s="19" t="str">
        <f t="shared" si="1"/>
        <v>слаб 2</v>
      </c>
      <c r="H61" s="3">
        <v>6</v>
      </c>
      <c r="I61" s="3">
        <f aca="true" t="shared" si="3" ref="I61:I67">IF(H61=6,10,IF(H61=5,7.5,(IF(H61=4,5,(IF(H61=3,2.5,0))))))</f>
        <v>10</v>
      </c>
    </row>
    <row r="62" spans="1:9" ht="15" thickBot="1" thickTop="1">
      <c r="A62" s="36" t="s">
        <v>50</v>
      </c>
      <c r="B62" s="3">
        <v>8</v>
      </c>
      <c r="C62" s="20">
        <v>186</v>
      </c>
      <c r="D62" s="23">
        <v>10.833333333333334</v>
      </c>
      <c r="E62" s="22">
        <v>16.666666666666668</v>
      </c>
      <c r="F62" s="28">
        <f t="shared" si="0"/>
        <v>0</v>
      </c>
      <c r="G62" s="19" t="str">
        <f t="shared" si="1"/>
        <v>слаб 2</v>
      </c>
      <c r="H62" s="3"/>
      <c r="I62" s="3">
        <f t="shared" si="3"/>
        <v>0</v>
      </c>
    </row>
    <row r="63" spans="1:9" ht="15" thickBot="1" thickTop="1">
      <c r="A63" s="36" t="s">
        <v>51</v>
      </c>
      <c r="B63" s="3">
        <v>8</v>
      </c>
      <c r="C63" s="20">
        <v>114</v>
      </c>
      <c r="D63" s="23">
        <v>41.66666666666667</v>
      </c>
      <c r="E63" s="22">
        <v>25</v>
      </c>
      <c r="F63" s="28">
        <f t="shared" si="0"/>
        <v>0</v>
      </c>
      <c r="G63" s="19" t="str">
        <f t="shared" si="1"/>
        <v>слаб 2</v>
      </c>
      <c r="H63" s="3"/>
      <c r="I63" s="3">
        <f t="shared" si="3"/>
        <v>0</v>
      </c>
    </row>
    <row r="64" spans="1:9" ht="15" thickBot="1" thickTop="1">
      <c r="A64" s="36" t="s">
        <v>52</v>
      </c>
      <c r="B64" s="3">
        <v>8</v>
      </c>
      <c r="C64" s="20">
        <v>171</v>
      </c>
      <c r="D64" s="23">
        <v>43.333333333333336</v>
      </c>
      <c r="E64" s="22">
        <v>25</v>
      </c>
      <c r="F64" s="28">
        <f>IF(E64="","",IF(C64*0.05+D64*0.35+E64*0.5&lt;$O$3,0,C64*0.05+D64*0.35+E64*0.5+I64))</f>
        <v>43.71666666666667</v>
      </c>
      <c r="G64" s="19" t="str">
        <f>IF(E64="","не се яви",IF(F64&lt;$O$3,"слаб 2",IF(F64&lt;$O$4,"среден 3",IF(F64&lt;$O$5,"добър 4",IF(F64&lt;$O$6,"мн. добър 5","отличен 6")))))</f>
        <v>среден 3</v>
      </c>
      <c r="H64" s="3">
        <v>5</v>
      </c>
      <c r="I64" s="3">
        <f t="shared" si="3"/>
        <v>7.5</v>
      </c>
    </row>
    <row r="65" spans="1:9" ht="15" thickBot="1" thickTop="1">
      <c r="A65" s="36" t="s">
        <v>53</v>
      </c>
      <c r="B65" s="3">
        <v>8</v>
      </c>
      <c r="C65" s="20">
        <v>90</v>
      </c>
      <c r="D65" s="23">
        <v>49.16666666666667</v>
      </c>
      <c r="E65" s="22">
        <v>8.333333333333334</v>
      </c>
      <c r="F65" s="28">
        <f>IF(E65="","",IF(C65*0.05+D65*0.35+E65*0.5&lt;$O$3,0,C65*0.05+D65*0.35+E65*0.5+I65))</f>
        <v>0</v>
      </c>
      <c r="G65" s="19" t="str">
        <f>IF(E65="","не се яви",IF(F65&lt;$O$3,"слаб 2",IF(F65&lt;$O$4,"среден 3",IF(F65&lt;$O$5,"добър 4",IF(F65&lt;$O$6,"мн. добър 5","отличен 6")))))</f>
        <v>слаб 2</v>
      </c>
      <c r="H65" s="3"/>
      <c r="I65" s="3">
        <f t="shared" si="3"/>
        <v>0</v>
      </c>
    </row>
    <row r="66" spans="1:9" ht="15" thickBot="1" thickTop="1">
      <c r="A66" s="36" t="s">
        <v>54</v>
      </c>
      <c r="B66" s="3">
        <v>8</v>
      </c>
      <c r="C66" s="20">
        <v>219</v>
      </c>
      <c r="D66" s="23">
        <v>95.83333333333334</v>
      </c>
      <c r="E66" s="22">
        <v>58.333333333333336</v>
      </c>
      <c r="F66" s="28">
        <f>IF(E66="","",IF(C66*0.05+D66*0.35+E66*0.5&lt;$O$3,0,C66*0.05+D66*0.35+E66*0.5+I66))</f>
        <v>83.65833333333335</v>
      </c>
      <c r="G66" s="19" t="str">
        <f>IF(E66="","не се яви",IF(F66&lt;$O$3,"слаб 2",IF(F66&lt;$O$4,"среден 3",IF(F66&lt;$O$5,"добър 4",IF(F66&lt;$O$6,"мн. добър 5","отличен 6")))))</f>
        <v>мн. добър 5</v>
      </c>
      <c r="H66" s="3">
        <v>6</v>
      </c>
      <c r="I66" s="3">
        <f t="shared" si="3"/>
        <v>10</v>
      </c>
    </row>
    <row r="67" spans="1:9" ht="15" thickBot="1" thickTop="1">
      <c r="A67" s="36" t="s">
        <v>55</v>
      </c>
      <c r="B67" s="3">
        <v>8</v>
      </c>
      <c r="C67" s="20">
        <v>178</v>
      </c>
      <c r="D67" s="23">
        <v>53.333333333333336</v>
      </c>
      <c r="E67" s="22">
        <v>0</v>
      </c>
      <c r="F67" s="28">
        <f>IF(E67="","",IF(C67*0.05+D67*0.35+E67*0.5&lt;$O$3,0,C67*0.05+D67*0.35+E67*0.5+I67))</f>
        <v>0</v>
      </c>
      <c r="G67" s="19" t="str">
        <f>IF(E67="","не се яви",IF(F67&lt;$O$3,"слаб 2",IF(F67&lt;$O$4,"среден 3",IF(F67&lt;$O$5,"добър 4",IF(F67&lt;$O$6,"мн. добър 5","отличен 6")))))</f>
        <v>слаб 2</v>
      </c>
      <c r="H67" s="3"/>
      <c r="I67" s="3">
        <f t="shared" si="3"/>
        <v>0</v>
      </c>
    </row>
    <row r="68" spans="8:9" ht="15" thickTop="1">
      <c r="H68" s="29"/>
      <c r="I68" s="29"/>
    </row>
    <row r="69" spans="8:9" ht="14.25">
      <c r="H69" s="30"/>
      <c r="I69" s="30"/>
    </row>
    <row r="70" spans="8:9" ht="14.25">
      <c r="H70" s="30"/>
      <c r="I70" s="30"/>
    </row>
    <row r="71" spans="8:9" ht="14.25">
      <c r="H71" s="30"/>
      <c r="I71" s="30"/>
    </row>
    <row r="72" spans="8:9" ht="14.25">
      <c r="H72" s="30"/>
      <c r="I72" s="30"/>
    </row>
    <row r="73" spans="8:9" ht="14.25">
      <c r="H73" s="30"/>
      <c r="I73" s="30"/>
    </row>
    <row r="74" spans="8:9" ht="14.25">
      <c r="H74" s="30"/>
      <c r="I74" s="30"/>
    </row>
    <row r="75" spans="8:9" ht="14.25">
      <c r="H75" s="30"/>
      <c r="I75" s="30"/>
    </row>
    <row r="76" spans="8:9" ht="14.25">
      <c r="H76" s="30"/>
      <c r="I76" s="30"/>
    </row>
    <row r="77" spans="8:9" ht="14.25">
      <c r="H77" s="30"/>
      <c r="I77" s="30"/>
    </row>
    <row r="78" spans="8:9" ht="14.25">
      <c r="H78" s="30"/>
      <c r="I78" s="30"/>
    </row>
    <row r="79" spans="8:9" ht="14.25">
      <c r="H79" s="30"/>
      <c r="I79" s="30"/>
    </row>
    <row r="80" spans="8:9" ht="14.25">
      <c r="H80" s="30"/>
      <c r="I80" s="30"/>
    </row>
    <row r="81" spans="8:9" ht="14.25">
      <c r="H81" s="30"/>
      <c r="I81" s="30"/>
    </row>
    <row r="82" spans="8:9" ht="14.25">
      <c r="H82" s="30"/>
      <c r="I82" s="30"/>
    </row>
    <row r="83" spans="8:9" ht="14.25">
      <c r="H83" s="30"/>
      <c r="I83" s="30"/>
    </row>
    <row r="84" spans="8:9" ht="14.25">
      <c r="H84" s="30"/>
      <c r="I84" s="30"/>
    </row>
    <row r="85" spans="8:9" ht="14.25">
      <c r="H85" s="30"/>
      <c r="I85" s="30"/>
    </row>
    <row r="86" spans="8:9" ht="14.25">
      <c r="H86" s="30"/>
      <c r="I86" s="30"/>
    </row>
    <row r="87" spans="8:9" ht="14.25">
      <c r="H87" s="30"/>
      <c r="I87" s="30"/>
    </row>
    <row r="88" spans="8:9" ht="14.25">
      <c r="H88" s="30"/>
      <c r="I88" s="30"/>
    </row>
    <row r="89" spans="8:9" ht="14.25">
      <c r="H89" s="30"/>
      <c r="I89" s="30"/>
    </row>
    <row r="90" spans="8:9" ht="14.25">
      <c r="H90" s="30"/>
      <c r="I90" s="30"/>
    </row>
    <row r="91" spans="8:9" ht="14.25">
      <c r="H91" s="30"/>
      <c r="I91" s="30"/>
    </row>
    <row r="92" spans="8:9" ht="14.25">
      <c r="H92" s="30"/>
      <c r="I92" s="30"/>
    </row>
    <row r="93" spans="8:9" ht="14.25">
      <c r="H93" s="30"/>
      <c r="I93" s="30"/>
    </row>
    <row r="94" spans="8:9" ht="14.25">
      <c r="H94" s="30"/>
      <c r="I94" s="30"/>
    </row>
    <row r="95" spans="8:9" ht="14.25">
      <c r="H95" s="30"/>
      <c r="I95" s="30"/>
    </row>
    <row r="96" spans="8:9" ht="14.25">
      <c r="H96" s="30"/>
      <c r="I96" s="30"/>
    </row>
    <row r="97" spans="8:9" ht="14.25">
      <c r="H97" s="30"/>
      <c r="I97" s="30"/>
    </row>
    <row r="98" spans="8:9" ht="14.25">
      <c r="H98" s="30"/>
      <c r="I98" s="30"/>
    </row>
    <row r="99" spans="8:9" ht="14.25">
      <c r="H99" s="30"/>
      <c r="I99" s="30"/>
    </row>
    <row r="100" spans="8:9" ht="14.25">
      <c r="H100" s="30"/>
      <c r="I100" s="30"/>
    </row>
    <row r="101" spans="8:9" ht="14.25">
      <c r="H101" s="30"/>
      <c r="I101" s="30"/>
    </row>
    <row r="102" spans="8:9" ht="14.25">
      <c r="H102" s="30"/>
      <c r="I102" s="30"/>
    </row>
    <row r="103" spans="8:9" ht="14.25">
      <c r="H103" s="30"/>
      <c r="I103" s="30"/>
    </row>
    <row r="104" spans="8:9" ht="14.25">
      <c r="H104" s="30"/>
      <c r="I104" s="30"/>
    </row>
    <row r="105" spans="8:9" ht="14.25">
      <c r="H105" s="30"/>
      <c r="I105" s="30"/>
    </row>
    <row r="106" spans="8:9" ht="14.25">
      <c r="H106" s="30"/>
      <c r="I106" s="30"/>
    </row>
    <row r="107" spans="8:9" ht="14.25">
      <c r="H107" s="30"/>
      <c r="I107" s="30"/>
    </row>
    <row r="108" spans="8:9" ht="14.25">
      <c r="H108" s="30"/>
      <c r="I108" s="30"/>
    </row>
    <row r="109" spans="8:9" ht="14.25">
      <c r="H109" s="30"/>
      <c r="I109" s="30"/>
    </row>
    <row r="110" spans="8:9" ht="14.25">
      <c r="H110" s="30"/>
      <c r="I110" s="30"/>
    </row>
    <row r="111" spans="8:9" ht="14.25">
      <c r="H111" s="30"/>
      <c r="I111" s="30"/>
    </row>
    <row r="112" spans="8:9" ht="14.25">
      <c r="H112" s="30"/>
      <c r="I112" s="30"/>
    </row>
    <row r="113" spans="8:9" ht="14.25">
      <c r="H113" s="30"/>
      <c r="I113" s="30"/>
    </row>
    <row r="114" spans="8:9" ht="14.25">
      <c r="H114" s="30"/>
      <c r="I114" s="30"/>
    </row>
    <row r="115" spans="8:9" ht="14.25">
      <c r="H115" s="30"/>
      <c r="I115" s="30"/>
    </row>
    <row r="116" spans="8:9" ht="14.25">
      <c r="H116" s="30"/>
      <c r="I116" s="30"/>
    </row>
    <row r="117" spans="8:9" ht="14.25">
      <c r="H117" s="30"/>
      <c r="I117" s="30"/>
    </row>
    <row r="118" spans="8:9" ht="14.25">
      <c r="H118" s="30"/>
      <c r="I118" s="30"/>
    </row>
    <row r="119" spans="8:9" ht="14.25">
      <c r="H119" s="30"/>
      <c r="I119" s="30"/>
    </row>
    <row r="120" spans="8:9" ht="14.25">
      <c r="H120" s="30"/>
      <c r="I120" s="30"/>
    </row>
    <row r="121" spans="8:9" ht="14.25">
      <c r="H121" s="30"/>
      <c r="I121" s="30"/>
    </row>
    <row r="122" spans="8:9" ht="14.25">
      <c r="H122" s="30"/>
      <c r="I122" s="30"/>
    </row>
    <row r="123" spans="8:9" ht="14.25">
      <c r="H123" s="30"/>
      <c r="I123" s="30"/>
    </row>
    <row r="124" spans="8:9" ht="14.25">
      <c r="H124" s="30"/>
      <c r="I124" s="30"/>
    </row>
    <row r="125" spans="8:9" ht="14.25">
      <c r="H125" s="30"/>
      <c r="I125" s="30"/>
    </row>
    <row r="126" spans="8:9" ht="14.25">
      <c r="H126" s="30"/>
      <c r="I126" s="30"/>
    </row>
    <row r="127" spans="8:9" ht="14.25">
      <c r="H127" s="30"/>
      <c r="I127" s="30"/>
    </row>
    <row r="128" spans="8:9" ht="14.25">
      <c r="H128" s="30"/>
      <c r="I128" s="30"/>
    </row>
    <row r="129" spans="8:9" ht="14.25">
      <c r="H129" s="30"/>
      <c r="I129" s="30"/>
    </row>
    <row r="130" spans="8:9" ht="14.25">
      <c r="H130" s="30"/>
      <c r="I130" s="30"/>
    </row>
    <row r="131" spans="8:9" ht="14.25">
      <c r="H131" s="30"/>
      <c r="I131" s="30"/>
    </row>
    <row r="132" spans="8:9" ht="14.25">
      <c r="H132" s="30"/>
      <c r="I132" s="30"/>
    </row>
    <row r="133" spans="8:9" ht="14.25">
      <c r="H133" s="30"/>
      <c r="I133" s="30"/>
    </row>
    <row r="134" spans="8:9" ht="14.25">
      <c r="H134" s="30"/>
      <c r="I134" s="30"/>
    </row>
    <row r="135" spans="8:9" ht="14.25">
      <c r="H135" s="30"/>
      <c r="I135" s="30"/>
    </row>
  </sheetData>
  <sheetProtection/>
  <mergeCells count="8">
    <mergeCell ref="K10:L10"/>
    <mergeCell ref="K2:N2"/>
    <mergeCell ref="O2:Q2"/>
    <mergeCell ref="K3:L3"/>
    <mergeCell ref="K4:L4"/>
    <mergeCell ref="K5:L5"/>
    <mergeCell ref="K6:L6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2021-02-22T10:13:23Z</dcterms:created>
  <dcterms:modified xsi:type="dcterms:W3CDTF">2023-07-09T08:47:05Z</dcterms:modified>
  <cp:category/>
  <cp:version/>
  <cp:contentType/>
  <cp:contentStatus/>
</cp:coreProperties>
</file>