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22-Feb--UTF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<sst xmlns="http://schemas.openxmlformats.org/spreadsheetml/2006/main" count="32" uniqueCount="32">
  <si>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Ф№</t>
  </si>
  <si>
    <t>гр.</t>
  </si>
  <si>
    <t>изпит, %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</si>
  <si>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</si>
  <si>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</si>
  <si>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</si>
  <si>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</si>
  <si>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# явили се на изпит:</t>
  </si>
  <si>
    <t>практ, оценка</t>
  </si>
  <si>
    <t>практ, бонус</t>
  </si>
  <si>
    <t>Тройки</t>
  </si>
  <si>
    <t>Четворки</t>
  </si>
  <si>
    <t>Петици</t>
  </si>
  <si>
    <t>Шестици</t>
  </si>
  <si>
    <t>Двойки</t>
  </si>
  <si>
    <t>0MI0400005</t>
  </si>
  <si>
    <t>0MI0400100</t>
  </si>
  <si>
    <t>1MI0400027</t>
  </si>
  <si>
    <t>0MI0400009</t>
  </si>
  <si>
    <t>5MI0400089</t>
  </si>
  <si>
    <t>7MI0400038</t>
  </si>
  <si>
    <t>9MI0400030</t>
  </si>
  <si>
    <t>0MI0400037</t>
  </si>
  <si>
    <t>2MI0400008</t>
  </si>
  <si>
    <t>3MI0400004</t>
  </si>
  <si>
    <t>4MI0400082</t>
  </si>
  <si>
    <t>8MI0400006</t>
  </si>
  <si>
    <t>8MI0400088</t>
  </si>
  <si>
    <t>6MI0400072</t>
  </si>
  <si>
    <t>7MI0400053</t>
  </si>
  <si>
    <t>сума % от домашни</t>
  </si>
  <si>
    <t>семестр. контролно,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</si>
</sst>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4" borderId="14" xfId="0" applyFill="1" applyBorder="1" applyAlignment="1">
      <alignment wrapText="1"/>
    </xf>
    <xf numFmtId="0" fontId="36" fillId="35" borderId="0" xfId="0" applyFont="1" applyFill="1" applyAlignment="1">
      <alignment horizontal="left"/>
    </xf>
    <xf numFmtId="0" fontId="0" fillId="0" borderId="0" xfId="0" applyAlignment="1">
      <alignment/>
    </xf>
    <xf numFmtId="0" fontId="36" fillId="35" borderId="0" xfId="0" applyFont="1" applyFill="1" applyAlignment="1">
      <alignment/>
    </xf>
    <xf numFmtId="0" fontId="36" fillId="35" borderId="0" xfId="0" applyFont="1" applyFill="1" applyBorder="1" applyAlignment="1">
      <alignment horizontal="left"/>
    </xf>
    <xf numFmtId="0" fontId="36" fillId="35" borderId="0" xfId="0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37" fillId="37" borderId="16" xfId="0" applyFont="1" applyFill="1" applyBorder="1" applyAlignment="1">
      <alignment horizontal="center" wrapText="1"/>
    </xf>
    <xf numFmtId="0" fontId="37" fillId="37" borderId="17" xfId="0" applyFont="1" applyFill="1" applyBorder="1" applyAlignment="1">
      <alignment horizontal="center"/>
    </xf>
    <xf numFmtId="2" fontId="0" fillId="7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6" fillId="35" borderId="0" xfId="0" applyFont="1" applyFill="1" applyBorder="1" applyAlignment="1">
      <alignment horizontal="right"/>
    </xf>
    <xf numFmtId="0" fontId="36" fillId="35" borderId="0" xfId="0" applyFont="1" applyFill="1" applyAlignment="1">
      <alignment/>
    </xf>
    <xf numFmtId="0" fontId="36" fillId="35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36" borderId="0" xfId="0" applyFill="1" applyAlignment="1">
      <alignment/>
    </xf>
    <xf numFmtId="0" fontId="36" fillId="35" borderId="0" xfId="0" applyFont="1" applyFill="1" applyAlignment="1">
      <alignment/>
    </xf>
    <xf numFmtId="0" fontId="0" fillId="38" borderId="0" xfId="0" applyFill="1" applyAlignment="1">
      <alignment/>
    </xf>
    <xf numFmtId="0" fontId="36" fillId="35" borderId="0" xfId="0" applyFont="1" applyFill="1" applyAlignment="1">
      <alignment horizontal="left"/>
    </xf>
    <xf numFmtId="0" fontId="36" fillId="35" borderId="0" xfId="0" applyFont="1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13.421875" style="0" customWidth="1"/>
    <col min="2" max="2" width="5.28125" style="1" customWidth="1"/>
    <col min="3" max="3" width="9.7109375" style="0" customWidth="1"/>
    <col min="4" max="4" width="13.421875" style="0" customWidth="1"/>
    <col min="6" max="6" width="10.421875" style="0" customWidth="1"/>
    <col min="7" max="7" width="17.140625" style="0" customWidth="1"/>
    <col min="8" max="8" width="7.421875" style="2" customWidth="1"/>
    <col min="9" max="9" width="6.8515625" style="2" customWidth="1"/>
    <col min="12" max="12" width="10.140625" style="0" customWidth="1"/>
  </cols>
  <sheetData>
    <row r="1" spans="1:9" ht="29.25" customHeight="1" thickBot="1">
      <c r="A1" s="5" t="s">
        <v>0</v>
      </c>
      <c r="B1" s="5" t="s">
        <v>1</v>
      </c>
      <c r="C1" s="7" t="s">
        <v>30</v>
      </c>
      <c r="D1" s="8" t="s">
        <v>31</v>
      </c>
      <c r="E1" s="9" t="s">
        <v>2</v>
      </c>
      <c r="F1" s="10" t="s">
        <v>3</v>
      </c>
      <c r="G1" s="19" t="s">
        <v>4</v>
      </c>
      <c r="H1" s="18" t="s">
        <v>8</v>
      </c>
      <c r="I1" s="18" t="s">
        <v>9</v>
      </c>
    </row>
    <row r="2" spans="1:17" ht="15" thickBot="1" thickTop="1">
      <c r="A2" s="40">
        <v>44755</v>
      </c>
      <c r="B2" s="4">
        <v>1</v>
      </c>
      <c r="C2" s="21">
        <v>0</v>
      </c>
      <c r="D2" s="22"/>
      <c r="E2" s="23"/>
      <c r="F2" s="30">
        <f>IF(E2="","",IF(C2*0.05+D2*0.35+E2*0.5&lt;$O$3,0,C2*0.05+D2*0.35+E2*0.5+I2))</f>
      </c>
      <c r="G2" s="20" t="str">
        <f>IF(E2="","не се яви",IF(F2&lt;$O$3,"слаб 2",IF(F2&lt;$O$4,"среден 3",IF(F2&lt;$O$5,"добър 4",IF(F2&lt;$O$6,"мн. добър 5","отличен 6")))))</f>
        <v>не се яви</v>
      </c>
      <c r="H2" s="3"/>
      <c r="I2" s="3">
        <f>IF(H2=6,10,IF(H2=5,7.5,(IF(H2=4,5,(IF(H2=3,2.5,0))))))</f>
        <v>0</v>
      </c>
      <c r="K2" s="43" t="s">
        <v>5</v>
      </c>
      <c r="L2" s="43"/>
      <c r="M2" s="43"/>
      <c r="N2" s="43"/>
      <c r="O2" s="44" t="s">
        <v>6</v>
      </c>
      <c r="P2" s="44"/>
      <c r="Q2" s="44"/>
    </row>
    <row r="3" spans="1:17" ht="15" thickBot="1" thickTop="1">
      <c r="A3" s="38">
        <v>45223</v>
      </c>
      <c r="B3" s="3">
        <v>1</v>
      </c>
      <c r="C3" s="21">
        <v>0</v>
      </c>
      <c r="D3" s="24"/>
      <c r="E3" s="23"/>
      <c r="F3" s="30">
        <f aca="true" t="shared" si="0" ref="F3:F66">IF(E3="","",IF(C3*0.05+D3*0.35+E3*0.5&lt;$O$3,0,C3*0.05+D3*0.35+E3*0.5+I3))</f>
      </c>
      <c r="G3" s="20" t="str">
        <f aca="true" t="shared" si="1" ref="G3:G66">IF(E3="","не се яви",IF(F3&lt;$O$3,"слаб 2",IF(F3&lt;$O$4,"среден 3",IF(F3&lt;$O$5,"добър 4",IF(F3&lt;$O$6,"мн. добър 5","отличен 6")))))</f>
        <v>не се яви</v>
      </c>
      <c r="H3" s="3"/>
      <c r="I3" s="3">
        <f aca="true" t="shared" si="2" ref="I3:I63">IF(H3=6,10,IF(H3=5,7.5,(IF(H3=4,5,(IF(H3=3,2.5,0))))))</f>
        <v>0</v>
      </c>
      <c r="K3" s="45" t="str">
        <f>"под "&amp;$O$3&amp;"%: "</f>
        <v>под 35%: </v>
      </c>
      <c r="L3" s="45"/>
      <c r="M3" s="36">
        <v>2</v>
      </c>
      <c r="N3" s="36"/>
      <c r="O3" s="37">
        <v>35</v>
      </c>
      <c r="P3" s="37"/>
      <c r="Q3" s="37"/>
    </row>
    <row r="4" spans="1:17" ht="15" thickBot="1" thickTop="1">
      <c r="A4" s="38">
        <v>45512</v>
      </c>
      <c r="B4" s="3">
        <v>1</v>
      </c>
      <c r="C4" s="21">
        <v>58</v>
      </c>
      <c r="D4" s="24">
        <v>1.6666666666666667</v>
      </c>
      <c r="E4" s="23">
        <v>58.333333333333336</v>
      </c>
      <c r="F4" s="30">
        <f t="shared" si="0"/>
        <v>0</v>
      </c>
      <c r="G4" s="20" t="str">
        <f t="shared" si="1"/>
        <v>слаб 2</v>
      </c>
      <c r="H4" s="3"/>
      <c r="I4" s="3">
        <f t="shared" si="2"/>
        <v>0</v>
      </c>
      <c r="K4" s="43" t="str">
        <f>"от "&amp;$O$3&amp;"% до "&amp;$O$4&amp;"%:"</f>
        <v>от 35% до 51.25%:</v>
      </c>
      <c r="L4" s="43"/>
      <c r="M4" s="36">
        <v>3</v>
      </c>
      <c r="N4" s="35"/>
      <c r="O4" s="37">
        <v>51.25</v>
      </c>
      <c r="P4" s="37"/>
      <c r="Q4" s="37"/>
    </row>
    <row r="5" spans="1:17" ht="15" thickBot="1" thickTop="1">
      <c r="A5" s="38">
        <v>45603</v>
      </c>
      <c r="B5" s="3">
        <v>1</v>
      </c>
      <c r="C5" s="21">
        <v>0</v>
      </c>
      <c r="D5" s="24"/>
      <c r="E5" s="23"/>
      <c r="F5" s="30">
        <f t="shared" si="0"/>
      </c>
      <c r="G5" s="20" t="str">
        <f t="shared" si="1"/>
        <v>не се яви</v>
      </c>
      <c r="H5" s="3"/>
      <c r="I5" s="3">
        <f t="shared" si="2"/>
        <v>0</v>
      </c>
      <c r="K5" s="46" t="str">
        <f>"от "&amp;$O$4&amp;"% до "&amp;$O$5&amp;"%:"</f>
        <v>от 51.25% до 67.5%:</v>
      </c>
      <c r="L5" s="47"/>
      <c r="M5" s="14">
        <v>4</v>
      </c>
      <c r="N5" s="15"/>
      <c r="O5" s="12">
        <v>67.5</v>
      </c>
      <c r="P5" s="12"/>
      <c r="Q5" s="12"/>
    </row>
    <row r="6" spans="1:17" ht="15" thickBot="1" thickTop="1">
      <c r="A6" s="38">
        <v>45616</v>
      </c>
      <c r="B6" s="3">
        <v>1</v>
      </c>
      <c r="C6" s="21">
        <v>17</v>
      </c>
      <c r="D6" s="24">
        <v>5</v>
      </c>
      <c r="E6" s="23">
        <v>0</v>
      </c>
      <c r="F6" s="30">
        <f t="shared" si="0"/>
        <v>0</v>
      </c>
      <c r="G6" s="20" t="str">
        <f t="shared" si="1"/>
        <v>слаб 2</v>
      </c>
      <c r="H6" s="3"/>
      <c r="I6" s="3">
        <f t="shared" si="2"/>
        <v>0</v>
      </c>
      <c r="K6" s="46" t="str">
        <f>"от "&amp;$O$5&amp;"% до "&amp;$O$6&amp;"%:"</f>
        <v>от 67.5% до 83.75%:</v>
      </c>
      <c r="L6" s="47"/>
      <c r="M6" s="14">
        <v>5</v>
      </c>
      <c r="N6" s="15"/>
      <c r="O6" s="12">
        <v>83.75</v>
      </c>
      <c r="P6" s="12"/>
      <c r="Q6" s="12"/>
    </row>
    <row r="7" spans="1:17" ht="15" thickBot="1" thickTop="1">
      <c r="A7" s="38">
        <v>45624</v>
      </c>
      <c r="B7" s="3">
        <v>1</v>
      </c>
      <c r="C7" s="21">
        <v>0</v>
      </c>
      <c r="D7" s="24"/>
      <c r="E7" s="23"/>
      <c r="F7" s="30">
        <f t="shared" si="0"/>
      </c>
      <c r="G7" s="20" t="str">
        <f t="shared" si="1"/>
        <v>не се яви</v>
      </c>
      <c r="H7" s="3"/>
      <c r="I7" s="3">
        <f t="shared" si="2"/>
        <v>0</v>
      </c>
      <c r="K7" s="43" t="str">
        <f>"над "&amp;$O$6&amp;"%:"</f>
        <v>над 83.75%:</v>
      </c>
      <c r="L7" s="47"/>
      <c r="M7" s="11">
        <v>6</v>
      </c>
      <c r="N7" s="13"/>
      <c r="O7" s="12"/>
      <c r="P7" s="12"/>
      <c r="Q7" s="12"/>
    </row>
    <row r="8" spans="1:17" ht="15" thickBot="1" thickTop="1">
      <c r="A8" s="38">
        <v>45636</v>
      </c>
      <c r="B8" s="3">
        <v>1</v>
      </c>
      <c r="C8" s="21">
        <v>0</v>
      </c>
      <c r="D8" s="24">
        <v>7.5</v>
      </c>
      <c r="E8" s="23">
        <v>0</v>
      </c>
      <c r="F8" s="30">
        <f t="shared" si="0"/>
        <v>0</v>
      </c>
      <c r="G8" s="20" t="str">
        <f t="shared" si="1"/>
        <v>слаб 2</v>
      </c>
      <c r="H8" s="3"/>
      <c r="I8" s="3">
        <f t="shared" si="2"/>
        <v>0</v>
      </c>
      <c r="K8" s="12"/>
      <c r="L8" s="12"/>
      <c r="M8" s="12"/>
      <c r="N8" s="12"/>
      <c r="O8" s="12"/>
      <c r="P8" s="12"/>
      <c r="Q8" s="12"/>
    </row>
    <row r="9" spans="1:14" ht="15" thickBot="1" thickTop="1">
      <c r="A9" s="38">
        <v>45722</v>
      </c>
      <c r="B9" s="3">
        <v>1</v>
      </c>
      <c r="C9" s="21">
        <v>0</v>
      </c>
      <c r="D9" s="24"/>
      <c r="E9" s="23"/>
      <c r="F9" s="30">
        <f t="shared" si="0"/>
      </c>
      <c r="G9" s="20" t="str">
        <f t="shared" si="1"/>
        <v>не се яви</v>
      </c>
      <c r="H9" s="3"/>
      <c r="I9" s="3">
        <f t="shared" si="2"/>
        <v>0</v>
      </c>
      <c r="L9" s="12"/>
      <c r="M9" s="12"/>
      <c r="N9" s="12"/>
    </row>
    <row r="10" spans="1:14" ht="15" thickBot="1" thickTop="1">
      <c r="A10" s="38">
        <v>45727</v>
      </c>
      <c r="B10" s="3">
        <v>1</v>
      </c>
      <c r="C10" s="21">
        <v>0</v>
      </c>
      <c r="D10" s="24"/>
      <c r="E10" s="23"/>
      <c r="F10" s="30">
        <f t="shared" si="0"/>
      </c>
      <c r="G10" s="20" t="str">
        <f t="shared" si="1"/>
        <v>не се яви</v>
      </c>
      <c r="H10" s="3"/>
      <c r="I10" s="3">
        <f t="shared" si="2"/>
        <v>0</v>
      </c>
      <c r="K10" s="42" t="s">
        <v>7</v>
      </c>
      <c r="L10" s="42"/>
      <c r="M10" s="16">
        <f>COUNTIF(E2:E70,"&gt;= 0")</f>
        <v>24</v>
      </c>
      <c r="N10" s="12"/>
    </row>
    <row r="11" spans="1:17" ht="15" thickBot="1" thickTop="1">
      <c r="A11" s="38">
        <v>45734</v>
      </c>
      <c r="B11" s="3">
        <v>1</v>
      </c>
      <c r="C11" s="21">
        <v>205</v>
      </c>
      <c r="D11" s="24">
        <v>19.166666666666668</v>
      </c>
      <c r="E11" s="23">
        <v>17.5</v>
      </c>
      <c r="F11" s="30">
        <f t="shared" si="0"/>
        <v>0</v>
      </c>
      <c r="G11" s="20" t="str">
        <f t="shared" si="1"/>
        <v>слаб 2</v>
      </c>
      <c r="H11" s="3">
        <v>6</v>
      </c>
      <c r="I11" s="3">
        <f t="shared" si="2"/>
        <v>10</v>
      </c>
      <c r="K11" s="12"/>
      <c r="L11" s="12"/>
      <c r="M11" s="12"/>
      <c r="N11" s="12"/>
      <c r="O11" s="12"/>
      <c r="P11" s="12"/>
      <c r="Q11" s="12"/>
    </row>
    <row r="12" spans="1:17" ht="15" thickBot="1" thickTop="1">
      <c r="A12" s="38">
        <v>45736</v>
      </c>
      <c r="B12" s="3">
        <v>1</v>
      </c>
      <c r="C12" s="21">
        <v>0</v>
      </c>
      <c r="D12" s="24"/>
      <c r="E12" s="23"/>
      <c r="F12" s="30">
        <f t="shared" si="0"/>
      </c>
      <c r="G12" s="20" t="str">
        <f t="shared" si="1"/>
        <v>не се яви</v>
      </c>
      <c r="H12" s="3"/>
      <c r="I12" s="3">
        <f t="shared" si="2"/>
        <v>0</v>
      </c>
      <c r="K12" s="37"/>
      <c r="L12" s="37"/>
      <c r="M12" s="37"/>
      <c r="N12" s="37"/>
      <c r="O12" s="37"/>
      <c r="P12" s="37"/>
      <c r="Q12" s="37"/>
    </row>
    <row r="13" spans="1:17" ht="15" thickBot="1" thickTop="1">
      <c r="A13" s="38">
        <v>45746</v>
      </c>
      <c r="B13" s="3">
        <v>1</v>
      </c>
      <c r="C13" s="21">
        <v>160</v>
      </c>
      <c r="D13" s="24">
        <v>10.833333333333334</v>
      </c>
      <c r="E13" s="23">
        <v>16.666666666666668</v>
      </c>
      <c r="F13" s="30">
        <f t="shared" si="0"/>
        <v>0</v>
      </c>
      <c r="G13" s="20" t="str">
        <f t="shared" si="1"/>
        <v>слаб 2</v>
      </c>
      <c r="H13" s="3"/>
      <c r="I13" s="3">
        <f t="shared" si="2"/>
        <v>0</v>
      </c>
      <c r="K13" s="37"/>
      <c r="L13" s="37"/>
      <c r="M13" s="37"/>
      <c r="N13" s="37"/>
      <c r="O13" s="37"/>
      <c r="P13" s="37"/>
      <c r="Q13" s="37"/>
    </row>
    <row r="14" spans="1:17" ht="15" thickBot="1" thickTop="1">
      <c r="A14" s="38">
        <v>45749</v>
      </c>
      <c r="B14" s="3">
        <v>1</v>
      </c>
      <c r="C14" s="21">
        <v>141</v>
      </c>
      <c r="D14" s="24">
        <v>5</v>
      </c>
      <c r="E14" s="23"/>
      <c r="F14" s="30">
        <f t="shared" si="0"/>
      </c>
      <c r="G14" s="20" t="str">
        <f t="shared" si="1"/>
        <v>не се яви</v>
      </c>
      <c r="H14" s="3">
        <v>5</v>
      </c>
      <c r="I14" s="3">
        <f t="shared" si="2"/>
        <v>7.5</v>
      </c>
      <c r="P14" s="12"/>
      <c r="Q14" s="12"/>
    </row>
    <row r="15" spans="1:11" ht="15" thickBot="1" thickTop="1">
      <c r="A15" s="38">
        <v>45803</v>
      </c>
      <c r="B15" s="3">
        <v>1</v>
      </c>
      <c r="C15" s="21">
        <v>0</v>
      </c>
      <c r="D15" s="24">
        <v>10.833333333333334</v>
      </c>
      <c r="E15" s="23"/>
      <c r="F15" s="30">
        <f t="shared" si="0"/>
      </c>
      <c r="G15" s="20" t="str">
        <f t="shared" si="1"/>
        <v>не се яви</v>
      </c>
      <c r="H15" s="3"/>
      <c r="I15" s="3">
        <f t="shared" si="2"/>
        <v>0</v>
      </c>
      <c r="K15" s="14" t="s">
        <v>14</v>
      </c>
    </row>
    <row r="16" spans="1:11" ht="15" thickBot="1" thickTop="1">
      <c r="A16" s="38">
        <v>45805</v>
      </c>
      <c r="B16" s="3">
        <v>1</v>
      </c>
      <c r="C16" s="21">
        <v>67</v>
      </c>
      <c r="D16" s="24"/>
      <c r="E16" s="23">
        <v>0</v>
      </c>
      <c r="F16" s="30">
        <f t="shared" si="0"/>
        <v>0</v>
      </c>
      <c r="G16" s="20" t="str">
        <f t="shared" si="1"/>
        <v>слаб 2</v>
      </c>
      <c r="H16" s="3"/>
      <c r="I16" s="3">
        <f t="shared" si="2"/>
        <v>0</v>
      </c>
      <c r="K16" s="34">
        <f>COUNTIF(G:G,"слаб 2")</f>
        <v>22</v>
      </c>
    </row>
    <row r="17" spans="1:11" ht="15" thickBot="1" thickTop="1">
      <c r="A17" s="38">
        <v>45807</v>
      </c>
      <c r="B17" s="3">
        <v>1</v>
      </c>
      <c r="C17" s="21">
        <v>0</v>
      </c>
      <c r="D17" s="24"/>
      <c r="E17" s="23"/>
      <c r="F17" s="30">
        <f t="shared" si="0"/>
      </c>
      <c r="G17" s="20" t="str">
        <f t="shared" si="1"/>
        <v>не се яви</v>
      </c>
      <c r="H17" s="3"/>
      <c r="I17" s="3">
        <f t="shared" si="2"/>
        <v>0</v>
      </c>
      <c r="K17" s="33"/>
    </row>
    <row r="18" spans="1:11" ht="15" thickBot="1" thickTop="1">
      <c r="A18" s="38" t="s">
        <v>15</v>
      </c>
      <c r="B18" s="3">
        <v>1</v>
      </c>
      <c r="C18" s="21">
        <v>139</v>
      </c>
      <c r="D18" s="24">
        <v>33.333333333333336</v>
      </c>
      <c r="E18" s="23">
        <v>0</v>
      </c>
      <c r="F18" s="30">
        <f t="shared" si="0"/>
        <v>0</v>
      </c>
      <c r="G18" s="20" t="str">
        <f t="shared" si="1"/>
        <v>слаб 2</v>
      </c>
      <c r="H18" s="3"/>
      <c r="I18" s="3">
        <f t="shared" si="2"/>
        <v>0</v>
      </c>
      <c r="K18" s="14" t="s">
        <v>10</v>
      </c>
    </row>
    <row r="19" spans="1:11" ht="15" thickBot="1" thickTop="1">
      <c r="A19" s="38" t="s">
        <v>16</v>
      </c>
      <c r="B19" s="3">
        <v>1</v>
      </c>
      <c r="C19" s="25">
        <v>125</v>
      </c>
      <c r="D19" s="24"/>
      <c r="E19" s="23"/>
      <c r="F19" s="30">
        <f t="shared" si="0"/>
      </c>
      <c r="G19" s="20" t="str">
        <f t="shared" si="1"/>
        <v>не се яви</v>
      </c>
      <c r="H19" s="3"/>
      <c r="I19" s="3">
        <f t="shared" si="2"/>
        <v>0</v>
      </c>
      <c r="K19" s="34">
        <f>COUNTIF(G:G,"среден 3")</f>
        <v>2</v>
      </c>
    </row>
    <row r="20" spans="1:11" ht="15" thickBot="1" thickTop="1">
      <c r="A20" s="41" t="s">
        <v>17</v>
      </c>
      <c r="B20" s="17">
        <v>1</v>
      </c>
      <c r="C20" s="26">
        <v>19</v>
      </c>
      <c r="D20" s="27">
        <v>0</v>
      </c>
      <c r="E20" s="23"/>
      <c r="F20" s="30">
        <f t="shared" si="0"/>
      </c>
      <c r="G20" s="20" t="str">
        <f t="shared" si="1"/>
        <v>не се яви</v>
      </c>
      <c r="H20" s="6"/>
      <c r="I20" s="6">
        <f t="shared" si="2"/>
        <v>0</v>
      </c>
      <c r="K20" s="33"/>
    </row>
    <row r="21" spans="1:11" ht="15" thickBot="1" thickTop="1">
      <c r="A21" s="40">
        <v>45186</v>
      </c>
      <c r="B21" s="4">
        <v>2</v>
      </c>
      <c r="C21" s="21">
        <v>0</v>
      </c>
      <c r="D21" s="22"/>
      <c r="E21" s="23"/>
      <c r="F21" s="30">
        <f t="shared" si="0"/>
      </c>
      <c r="G21" s="20" t="str">
        <f t="shared" si="1"/>
        <v>не се яви</v>
      </c>
      <c r="H21" s="4"/>
      <c r="I21" s="4">
        <f t="shared" si="2"/>
        <v>0</v>
      </c>
      <c r="K21" s="14" t="s">
        <v>11</v>
      </c>
    </row>
    <row r="22" spans="1:11" ht="15" thickBot="1" thickTop="1">
      <c r="A22" s="38">
        <v>45623</v>
      </c>
      <c r="B22" s="3">
        <v>2</v>
      </c>
      <c r="C22" s="21">
        <v>54</v>
      </c>
      <c r="D22" s="24">
        <v>19.166666666666668</v>
      </c>
      <c r="E22" s="23"/>
      <c r="F22" s="30">
        <f t="shared" si="0"/>
      </c>
      <c r="G22" s="20" t="str">
        <f t="shared" si="1"/>
        <v>не се яви</v>
      </c>
      <c r="H22" s="3"/>
      <c r="I22" s="3">
        <f t="shared" si="2"/>
        <v>0</v>
      </c>
      <c r="K22" s="34">
        <f>COUNTIF(G:G,"добър 4")</f>
        <v>0</v>
      </c>
    </row>
    <row r="23" spans="1:11" ht="15" thickBot="1" thickTop="1">
      <c r="A23" s="38">
        <v>45731</v>
      </c>
      <c r="B23" s="3">
        <v>2</v>
      </c>
      <c r="C23" s="21">
        <v>0</v>
      </c>
      <c r="D23" s="24"/>
      <c r="E23" s="23"/>
      <c r="F23" s="30">
        <f t="shared" si="0"/>
      </c>
      <c r="G23" s="20" t="str">
        <f t="shared" si="1"/>
        <v>не се яви</v>
      </c>
      <c r="H23" s="3"/>
      <c r="I23" s="3">
        <f t="shared" si="2"/>
        <v>0</v>
      </c>
      <c r="K23" s="33"/>
    </row>
    <row r="24" spans="1:11" ht="15" thickBot="1" thickTop="1">
      <c r="A24" s="38">
        <v>45750</v>
      </c>
      <c r="B24" s="3">
        <v>2</v>
      </c>
      <c r="C24" s="21">
        <v>290</v>
      </c>
      <c r="D24" s="24">
        <v>98.33333333333334</v>
      </c>
      <c r="E24" s="23"/>
      <c r="F24" s="30">
        <f t="shared" si="0"/>
      </c>
      <c r="G24" s="20" t="str">
        <f t="shared" si="1"/>
        <v>не се яви</v>
      </c>
      <c r="H24" s="3"/>
      <c r="I24" s="3">
        <f t="shared" si="2"/>
        <v>0</v>
      </c>
      <c r="K24" s="14" t="s">
        <v>12</v>
      </c>
    </row>
    <row r="25" spans="1:11" ht="15" thickBot="1" thickTop="1">
      <c r="A25" s="38">
        <v>45751</v>
      </c>
      <c r="B25" s="3">
        <v>2</v>
      </c>
      <c r="C25" s="21">
        <v>0</v>
      </c>
      <c r="D25" s="24"/>
      <c r="E25" s="23"/>
      <c r="F25" s="30">
        <f t="shared" si="0"/>
      </c>
      <c r="G25" s="20" t="str">
        <f t="shared" si="1"/>
        <v>не се яви</v>
      </c>
      <c r="H25" s="3"/>
      <c r="I25" s="3">
        <f t="shared" si="2"/>
        <v>0</v>
      </c>
      <c r="K25" s="34">
        <f>COUNTIF(G:G,"мн. добър 5")</f>
        <v>0</v>
      </c>
    </row>
    <row r="26" spans="1:11" ht="15" thickBot="1" thickTop="1">
      <c r="A26" s="38">
        <v>45756</v>
      </c>
      <c r="B26" s="3">
        <v>2</v>
      </c>
      <c r="C26" s="21">
        <v>185</v>
      </c>
      <c r="D26" s="24">
        <v>52.5</v>
      </c>
      <c r="E26" s="23">
        <v>8.333333333333334</v>
      </c>
      <c r="F26" s="30">
        <f t="shared" si="0"/>
        <v>0</v>
      </c>
      <c r="G26" s="20" t="str">
        <f t="shared" si="1"/>
        <v>слаб 2</v>
      </c>
      <c r="H26" s="3">
        <v>5</v>
      </c>
      <c r="I26" s="3">
        <f t="shared" si="2"/>
        <v>7.5</v>
      </c>
      <c r="K26" s="33"/>
    </row>
    <row r="27" spans="1:11" ht="15" thickBot="1" thickTop="1">
      <c r="A27" s="38">
        <v>45759</v>
      </c>
      <c r="B27" s="3">
        <v>2</v>
      </c>
      <c r="C27" s="21">
        <v>67</v>
      </c>
      <c r="D27" s="24">
        <v>17.5</v>
      </c>
      <c r="E27" s="23"/>
      <c r="F27" s="30">
        <f t="shared" si="0"/>
      </c>
      <c r="G27" s="20" t="str">
        <f t="shared" si="1"/>
        <v>не се яви</v>
      </c>
      <c r="H27" s="3"/>
      <c r="I27" s="3">
        <f t="shared" si="2"/>
        <v>0</v>
      </c>
      <c r="K27" s="14" t="s">
        <v>13</v>
      </c>
    </row>
    <row r="28" spans="1:11" ht="15" thickBot="1" thickTop="1">
      <c r="A28" s="38">
        <v>45763</v>
      </c>
      <c r="B28" s="3">
        <v>2</v>
      </c>
      <c r="C28" s="21">
        <v>30</v>
      </c>
      <c r="D28" s="24">
        <v>25.833333333333336</v>
      </c>
      <c r="E28" s="23">
        <v>0</v>
      </c>
      <c r="F28" s="30">
        <f t="shared" si="0"/>
        <v>0</v>
      </c>
      <c r="G28" s="20" t="str">
        <f t="shared" si="1"/>
        <v>слаб 2</v>
      </c>
      <c r="H28" s="3"/>
      <c r="I28" s="3">
        <f t="shared" si="2"/>
        <v>0</v>
      </c>
      <c r="K28" s="34">
        <f>COUNTIF(G:G,"отличен 6")</f>
        <v>0</v>
      </c>
    </row>
    <row r="29" spans="1:9" ht="15" thickBot="1" thickTop="1">
      <c r="A29" s="38">
        <v>45765</v>
      </c>
      <c r="B29" s="3">
        <v>2</v>
      </c>
      <c r="C29" s="21">
        <v>0</v>
      </c>
      <c r="D29" s="24"/>
      <c r="E29" s="23"/>
      <c r="F29" s="30">
        <f t="shared" si="0"/>
      </c>
      <c r="G29" s="20" t="str">
        <f t="shared" si="1"/>
        <v>не се яви</v>
      </c>
      <c r="H29" s="3"/>
      <c r="I29" s="3">
        <f t="shared" si="2"/>
        <v>0</v>
      </c>
    </row>
    <row r="30" spans="1:9" ht="15" thickBot="1" thickTop="1">
      <c r="A30" s="38">
        <v>45806</v>
      </c>
      <c r="B30" s="3">
        <v>2</v>
      </c>
      <c r="C30" s="25">
        <v>112</v>
      </c>
      <c r="D30" s="24">
        <v>49.16666666666667</v>
      </c>
      <c r="E30" s="23">
        <v>33.333333333333336</v>
      </c>
      <c r="F30" s="30">
        <f t="shared" si="0"/>
        <v>41.975</v>
      </c>
      <c r="G30" s="20" t="str">
        <f t="shared" si="1"/>
        <v>среден 3</v>
      </c>
      <c r="H30" s="3">
        <v>3</v>
      </c>
      <c r="I30" s="3">
        <f t="shared" si="2"/>
        <v>2.5</v>
      </c>
    </row>
    <row r="31" spans="1:9" ht="15" thickBot="1" thickTop="1">
      <c r="A31" s="40">
        <v>45828</v>
      </c>
      <c r="B31" s="4">
        <v>2</v>
      </c>
      <c r="C31" s="21">
        <v>90</v>
      </c>
      <c r="D31" s="22">
        <v>25</v>
      </c>
      <c r="E31" s="23">
        <v>17.5</v>
      </c>
      <c r="F31" s="30">
        <f t="shared" si="0"/>
        <v>0</v>
      </c>
      <c r="G31" s="20" t="str">
        <f t="shared" si="1"/>
        <v>слаб 2</v>
      </c>
      <c r="H31" s="3">
        <v>5</v>
      </c>
      <c r="I31" s="3">
        <f t="shared" si="2"/>
        <v>7.5</v>
      </c>
    </row>
    <row r="32" spans="1:9" ht="15" thickBot="1" thickTop="1">
      <c r="A32" s="38">
        <v>45834</v>
      </c>
      <c r="B32" s="3">
        <v>2</v>
      </c>
      <c r="C32" s="21">
        <v>0</v>
      </c>
      <c r="D32" s="24"/>
      <c r="E32" s="23"/>
      <c r="F32" s="30">
        <f t="shared" si="0"/>
      </c>
      <c r="G32" s="20" t="str">
        <f t="shared" si="1"/>
        <v>не се яви</v>
      </c>
      <c r="H32" s="3"/>
      <c r="I32" s="3">
        <f t="shared" si="2"/>
        <v>0</v>
      </c>
    </row>
    <row r="33" spans="1:9" ht="15" thickBot="1" thickTop="1">
      <c r="A33" s="38">
        <v>45836</v>
      </c>
      <c r="B33" s="3">
        <v>2</v>
      </c>
      <c r="C33" s="25">
        <v>0</v>
      </c>
      <c r="D33" s="24"/>
      <c r="E33" s="23"/>
      <c r="F33" s="30">
        <f t="shared" si="0"/>
      </c>
      <c r="G33" s="20" t="str">
        <f t="shared" si="1"/>
        <v>не се яви</v>
      </c>
      <c r="H33" s="3"/>
      <c r="I33" s="3">
        <f t="shared" si="2"/>
        <v>0</v>
      </c>
    </row>
    <row r="34" spans="1:9" ht="15" thickBot="1" thickTop="1">
      <c r="A34" s="40" t="s">
        <v>18</v>
      </c>
      <c r="B34" s="4">
        <v>2</v>
      </c>
      <c r="C34" s="21">
        <v>121</v>
      </c>
      <c r="D34" s="22">
        <v>47.5</v>
      </c>
      <c r="E34" s="23">
        <v>8.333333333333334</v>
      </c>
      <c r="F34" s="30">
        <f t="shared" si="0"/>
        <v>0</v>
      </c>
      <c r="G34" s="20" t="str">
        <f t="shared" si="1"/>
        <v>слаб 2</v>
      </c>
      <c r="H34" s="3"/>
      <c r="I34" s="3">
        <f t="shared" si="2"/>
        <v>0</v>
      </c>
    </row>
    <row r="35" spans="1:9" ht="15" thickBot="1" thickTop="1">
      <c r="A35" s="38" t="s">
        <v>19</v>
      </c>
      <c r="B35" s="3">
        <v>2</v>
      </c>
      <c r="C35" s="21">
        <v>135</v>
      </c>
      <c r="D35" s="24">
        <v>34.16666666666667</v>
      </c>
      <c r="E35" s="23">
        <v>8.333333333333334</v>
      </c>
      <c r="F35" s="30">
        <f t="shared" si="0"/>
        <v>0</v>
      </c>
      <c r="G35" s="20" t="str">
        <f t="shared" si="1"/>
        <v>слаб 2</v>
      </c>
      <c r="H35" s="3"/>
      <c r="I35" s="3">
        <f t="shared" si="2"/>
        <v>0</v>
      </c>
    </row>
    <row r="36" spans="1:9" ht="15" thickBot="1" thickTop="1">
      <c r="A36" s="38" t="s">
        <v>20</v>
      </c>
      <c r="B36" s="3">
        <v>2</v>
      </c>
      <c r="C36" s="21">
        <v>25</v>
      </c>
      <c r="D36" s="24">
        <v>30</v>
      </c>
      <c r="E36" s="23">
        <v>16.666666666666668</v>
      </c>
      <c r="F36" s="30">
        <f t="shared" si="0"/>
        <v>0</v>
      </c>
      <c r="G36" s="20" t="str">
        <f t="shared" si="1"/>
        <v>слаб 2</v>
      </c>
      <c r="H36" s="3">
        <v>6</v>
      </c>
      <c r="I36" s="3">
        <f t="shared" si="2"/>
        <v>10</v>
      </c>
    </row>
    <row r="37" spans="1:9" ht="15" thickBot="1" thickTop="1">
      <c r="A37" s="39" t="s">
        <v>21</v>
      </c>
      <c r="B37" s="6">
        <v>2</v>
      </c>
      <c r="C37" s="26">
        <v>265</v>
      </c>
      <c r="D37" s="29">
        <v>65.83333333333334</v>
      </c>
      <c r="E37" s="23"/>
      <c r="F37" s="30">
        <f t="shared" si="0"/>
      </c>
      <c r="G37" s="20" t="str">
        <f t="shared" si="1"/>
        <v>не се яви</v>
      </c>
      <c r="H37" s="6">
        <v>6</v>
      </c>
      <c r="I37" s="6">
        <f t="shared" si="2"/>
        <v>10</v>
      </c>
    </row>
    <row r="38" spans="1:9" ht="15" thickBot="1" thickTop="1">
      <c r="A38" s="40">
        <v>45374</v>
      </c>
      <c r="B38" s="4">
        <v>3</v>
      </c>
      <c r="C38" s="21">
        <v>0</v>
      </c>
      <c r="D38" s="22"/>
      <c r="E38" s="23"/>
      <c r="F38" s="30">
        <f t="shared" si="0"/>
      </c>
      <c r="G38" s="20" t="str">
        <f t="shared" si="1"/>
        <v>не се яви</v>
      </c>
      <c r="H38" s="4"/>
      <c r="I38" s="4">
        <f t="shared" si="2"/>
        <v>0</v>
      </c>
    </row>
    <row r="39" spans="1:9" ht="15" thickBot="1" thickTop="1">
      <c r="A39" s="38">
        <v>45395</v>
      </c>
      <c r="B39" s="3">
        <v>3</v>
      </c>
      <c r="C39" s="21">
        <v>0</v>
      </c>
      <c r="D39" s="24"/>
      <c r="E39" s="23"/>
      <c r="F39" s="30">
        <f t="shared" si="0"/>
      </c>
      <c r="G39" s="20" t="str">
        <f t="shared" si="1"/>
        <v>не се яви</v>
      </c>
      <c r="H39" s="3"/>
      <c r="I39" s="3">
        <f t="shared" si="2"/>
        <v>0</v>
      </c>
    </row>
    <row r="40" spans="1:9" ht="15" thickBot="1" thickTop="1">
      <c r="A40" s="38">
        <v>45429</v>
      </c>
      <c r="B40" s="3">
        <v>3</v>
      </c>
      <c r="C40" s="21">
        <v>0</v>
      </c>
      <c r="D40" s="24"/>
      <c r="E40" s="23"/>
      <c r="F40" s="30">
        <f t="shared" si="0"/>
      </c>
      <c r="G40" s="20" t="str">
        <f t="shared" si="1"/>
        <v>не се яви</v>
      </c>
      <c r="H40" s="3"/>
      <c r="I40" s="3">
        <f t="shared" si="2"/>
        <v>0</v>
      </c>
    </row>
    <row r="41" spans="1:9" ht="15" thickBot="1" thickTop="1">
      <c r="A41" s="38">
        <v>45484</v>
      </c>
      <c r="B41" s="3">
        <v>3</v>
      </c>
      <c r="C41" s="21">
        <v>0</v>
      </c>
      <c r="D41" s="24"/>
      <c r="E41" s="23"/>
      <c r="F41" s="30">
        <f t="shared" si="0"/>
      </c>
      <c r="G41" s="20" t="str">
        <f t="shared" si="1"/>
        <v>не се яви</v>
      </c>
      <c r="H41" s="3"/>
      <c r="I41" s="3">
        <f t="shared" si="2"/>
        <v>0</v>
      </c>
    </row>
    <row r="42" spans="1:9" ht="15" thickBot="1" thickTop="1">
      <c r="A42" s="38">
        <v>45529</v>
      </c>
      <c r="B42" s="3">
        <v>3</v>
      </c>
      <c r="C42" s="21">
        <v>0</v>
      </c>
      <c r="D42" s="24"/>
      <c r="E42" s="23"/>
      <c r="F42" s="30">
        <f t="shared" si="0"/>
      </c>
      <c r="G42" s="20" t="str">
        <f t="shared" si="1"/>
        <v>не се яви</v>
      </c>
      <c r="H42" s="3"/>
      <c r="I42" s="3">
        <f t="shared" si="2"/>
        <v>0</v>
      </c>
    </row>
    <row r="43" spans="1:9" ht="15" thickBot="1" thickTop="1">
      <c r="A43" s="38">
        <v>45655</v>
      </c>
      <c r="B43" s="3">
        <v>3</v>
      </c>
      <c r="C43" s="21">
        <v>246</v>
      </c>
      <c r="D43" s="24">
        <v>52.5</v>
      </c>
      <c r="E43" s="23">
        <v>25</v>
      </c>
      <c r="F43" s="30">
        <f t="shared" si="0"/>
        <v>43.175</v>
      </c>
      <c r="G43" s="20" t="str">
        <f t="shared" si="1"/>
        <v>среден 3</v>
      </c>
      <c r="H43" s="3"/>
      <c r="I43" s="3">
        <f t="shared" si="2"/>
        <v>0</v>
      </c>
    </row>
    <row r="44" spans="1:9" ht="15" thickBot="1" thickTop="1">
      <c r="A44" s="38">
        <v>45689</v>
      </c>
      <c r="B44" s="3">
        <v>3</v>
      </c>
      <c r="C44" s="21">
        <v>50</v>
      </c>
      <c r="D44" s="24">
        <v>15.833333333333334</v>
      </c>
      <c r="E44" s="23"/>
      <c r="F44" s="30">
        <f t="shared" si="0"/>
      </c>
      <c r="G44" s="20" t="str">
        <f t="shared" si="1"/>
        <v>не се яви</v>
      </c>
      <c r="H44" s="3"/>
      <c r="I44" s="3">
        <f t="shared" si="2"/>
        <v>0</v>
      </c>
    </row>
    <row r="45" spans="1:9" ht="15" thickBot="1" thickTop="1">
      <c r="A45" s="38">
        <v>45774</v>
      </c>
      <c r="B45" s="3">
        <v>3</v>
      </c>
      <c r="C45" s="21">
        <v>141</v>
      </c>
      <c r="D45" s="24">
        <v>0.8333333333333334</v>
      </c>
      <c r="E45" s="23">
        <v>0</v>
      </c>
      <c r="F45" s="30">
        <f t="shared" si="0"/>
        <v>0</v>
      </c>
      <c r="G45" s="20" t="str">
        <f t="shared" si="1"/>
        <v>слаб 2</v>
      </c>
      <c r="H45" s="3"/>
      <c r="I45" s="3">
        <f t="shared" si="2"/>
        <v>0</v>
      </c>
    </row>
    <row r="46" spans="1:9" ht="15" thickBot="1" thickTop="1">
      <c r="A46" s="38">
        <v>45778</v>
      </c>
      <c r="B46" s="3">
        <v>3</v>
      </c>
      <c r="C46" s="21">
        <v>30</v>
      </c>
      <c r="D46" s="24"/>
      <c r="E46" s="23"/>
      <c r="F46" s="30">
        <f t="shared" si="0"/>
      </c>
      <c r="G46" s="20" t="str">
        <f t="shared" si="1"/>
        <v>не се яви</v>
      </c>
      <c r="H46" s="3"/>
      <c r="I46" s="3">
        <f t="shared" si="2"/>
        <v>0</v>
      </c>
    </row>
    <row r="47" spans="1:9" ht="15" thickBot="1" thickTop="1">
      <c r="A47" s="38" t="s">
        <v>22</v>
      </c>
      <c r="B47" s="3">
        <v>3</v>
      </c>
      <c r="C47" s="21">
        <v>94</v>
      </c>
      <c r="D47" s="24"/>
      <c r="E47" s="23"/>
      <c r="F47" s="30">
        <f t="shared" si="0"/>
      </c>
      <c r="G47" s="20" t="str">
        <f t="shared" si="1"/>
        <v>не се яви</v>
      </c>
      <c r="H47" s="3"/>
      <c r="I47" s="3">
        <f t="shared" si="2"/>
        <v>0</v>
      </c>
    </row>
    <row r="48" spans="1:9" ht="15" thickBot="1" thickTop="1">
      <c r="A48" s="38" t="s">
        <v>23</v>
      </c>
      <c r="B48" s="3">
        <v>3</v>
      </c>
      <c r="C48" s="21">
        <v>107</v>
      </c>
      <c r="D48" s="24">
        <v>8.333333333333334</v>
      </c>
      <c r="E48" s="23"/>
      <c r="F48" s="30">
        <f t="shared" si="0"/>
      </c>
      <c r="G48" s="20" t="str">
        <f t="shared" si="1"/>
        <v>не се яви</v>
      </c>
      <c r="H48" s="3"/>
      <c r="I48" s="3">
        <f t="shared" si="2"/>
        <v>0</v>
      </c>
    </row>
    <row r="49" spans="1:9" ht="15" thickBot="1" thickTop="1">
      <c r="A49" s="38" t="s">
        <v>24</v>
      </c>
      <c r="B49" s="3">
        <v>3</v>
      </c>
      <c r="C49" s="21">
        <v>137</v>
      </c>
      <c r="D49" s="24">
        <v>0.8333333333333334</v>
      </c>
      <c r="E49" s="23"/>
      <c r="F49" s="30">
        <f t="shared" si="0"/>
      </c>
      <c r="G49" s="20" t="str">
        <f t="shared" si="1"/>
        <v>не се яви</v>
      </c>
      <c r="H49" s="3"/>
      <c r="I49" s="3">
        <f t="shared" si="2"/>
        <v>0</v>
      </c>
    </row>
    <row r="50" spans="1:9" ht="15" thickBot="1" thickTop="1">
      <c r="A50" s="38" t="s">
        <v>25</v>
      </c>
      <c r="B50" s="3">
        <v>3</v>
      </c>
      <c r="C50" s="21">
        <v>0</v>
      </c>
      <c r="D50" s="24"/>
      <c r="E50" s="23"/>
      <c r="F50" s="30">
        <f t="shared" si="0"/>
      </c>
      <c r="G50" s="20" t="str">
        <f t="shared" si="1"/>
        <v>не се яви</v>
      </c>
      <c r="H50" s="3"/>
      <c r="I50" s="3">
        <f t="shared" si="2"/>
        <v>0</v>
      </c>
    </row>
    <row r="51" spans="1:9" ht="15" thickBot="1" thickTop="1">
      <c r="A51" s="38" t="s">
        <v>26</v>
      </c>
      <c r="B51" s="3">
        <v>3</v>
      </c>
      <c r="C51" s="21">
        <v>152</v>
      </c>
      <c r="D51" s="24">
        <v>18.333333333333336</v>
      </c>
      <c r="E51" s="23">
        <v>9.166666666666668</v>
      </c>
      <c r="F51" s="30">
        <f t="shared" si="0"/>
        <v>0</v>
      </c>
      <c r="G51" s="20" t="str">
        <f t="shared" si="1"/>
        <v>слаб 2</v>
      </c>
      <c r="H51" s="3"/>
      <c r="I51" s="3">
        <f t="shared" si="2"/>
        <v>0</v>
      </c>
    </row>
    <row r="52" spans="1:9" ht="15" thickBot="1" thickTop="1">
      <c r="A52" s="39" t="s">
        <v>27</v>
      </c>
      <c r="B52" s="6">
        <v>3</v>
      </c>
      <c r="C52" s="28">
        <v>0</v>
      </c>
      <c r="D52" s="29"/>
      <c r="E52" s="23"/>
      <c r="F52" s="30">
        <f t="shared" si="0"/>
      </c>
      <c r="G52" s="20" t="str">
        <f t="shared" si="1"/>
        <v>не се яви</v>
      </c>
      <c r="H52" s="6"/>
      <c r="I52" s="6">
        <f t="shared" si="2"/>
        <v>0</v>
      </c>
    </row>
    <row r="53" spans="1:9" ht="15" thickBot="1" thickTop="1">
      <c r="A53" s="40">
        <v>45372</v>
      </c>
      <c r="B53" s="4">
        <v>4</v>
      </c>
      <c r="C53" s="21">
        <v>0</v>
      </c>
      <c r="D53" s="22"/>
      <c r="E53" s="23"/>
      <c r="F53" s="30">
        <f t="shared" si="0"/>
      </c>
      <c r="G53" s="20" t="str">
        <f t="shared" si="1"/>
        <v>не се яви</v>
      </c>
      <c r="H53" s="4"/>
      <c r="I53" s="4">
        <f t="shared" si="2"/>
        <v>0</v>
      </c>
    </row>
    <row r="54" spans="1:9" ht="15" thickBot="1" thickTop="1">
      <c r="A54" s="38">
        <v>45456</v>
      </c>
      <c r="B54" s="3">
        <v>4</v>
      </c>
      <c r="C54" s="21">
        <v>0</v>
      </c>
      <c r="D54" s="24"/>
      <c r="E54" s="23"/>
      <c r="F54" s="30">
        <f t="shared" si="0"/>
      </c>
      <c r="G54" s="20" t="str">
        <f t="shared" si="1"/>
        <v>не се яви</v>
      </c>
      <c r="H54" s="3"/>
      <c r="I54" s="3">
        <f t="shared" si="2"/>
        <v>0</v>
      </c>
    </row>
    <row r="55" spans="1:9" ht="15" thickBot="1" thickTop="1">
      <c r="A55" s="38">
        <v>45585</v>
      </c>
      <c r="B55" s="3">
        <v>4</v>
      </c>
      <c r="C55" s="21">
        <v>14</v>
      </c>
      <c r="D55" s="24">
        <v>2.5</v>
      </c>
      <c r="E55" s="23">
        <v>0</v>
      </c>
      <c r="F55" s="30">
        <f t="shared" si="0"/>
        <v>0</v>
      </c>
      <c r="G55" s="20" t="str">
        <f t="shared" si="1"/>
        <v>слаб 2</v>
      </c>
      <c r="H55" s="3"/>
      <c r="I55" s="3">
        <f t="shared" si="2"/>
        <v>0</v>
      </c>
    </row>
    <row r="56" spans="1:9" ht="15" thickBot="1" thickTop="1">
      <c r="A56" s="38">
        <v>45632</v>
      </c>
      <c r="B56" s="3">
        <v>4</v>
      </c>
      <c r="C56" s="21">
        <v>0</v>
      </c>
      <c r="D56" s="24"/>
      <c r="E56" s="23"/>
      <c r="F56" s="30">
        <f t="shared" si="0"/>
      </c>
      <c r="G56" s="20" t="str">
        <f t="shared" si="1"/>
        <v>не се яви</v>
      </c>
      <c r="H56" s="3"/>
      <c r="I56" s="3">
        <f t="shared" si="2"/>
        <v>0</v>
      </c>
    </row>
    <row r="57" spans="1:9" ht="15" thickBot="1" thickTop="1">
      <c r="A57" s="38">
        <v>45652</v>
      </c>
      <c r="B57" s="3">
        <v>4</v>
      </c>
      <c r="C57" s="21">
        <v>0</v>
      </c>
      <c r="D57" s="24"/>
      <c r="E57" s="23"/>
      <c r="F57" s="30">
        <f t="shared" si="0"/>
      </c>
      <c r="G57" s="20" t="str">
        <f t="shared" si="1"/>
        <v>не се яви</v>
      </c>
      <c r="H57" s="3"/>
      <c r="I57" s="3">
        <f t="shared" si="2"/>
        <v>0</v>
      </c>
    </row>
    <row r="58" spans="1:9" ht="15" thickBot="1" thickTop="1">
      <c r="A58" s="38">
        <v>45658</v>
      </c>
      <c r="B58" s="3">
        <v>4</v>
      </c>
      <c r="C58" s="21">
        <v>85</v>
      </c>
      <c r="D58" s="24">
        <v>16.666666666666668</v>
      </c>
      <c r="E58" s="23">
        <v>0</v>
      </c>
      <c r="F58" s="30">
        <f t="shared" si="0"/>
        <v>0</v>
      </c>
      <c r="G58" s="20" t="str">
        <f t="shared" si="1"/>
        <v>слаб 2</v>
      </c>
      <c r="H58" s="3">
        <v>6</v>
      </c>
      <c r="I58" s="3">
        <f t="shared" si="2"/>
        <v>10</v>
      </c>
    </row>
    <row r="59" spans="1:9" ht="15" thickBot="1" thickTop="1">
      <c r="A59" s="38">
        <v>45682</v>
      </c>
      <c r="B59" s="3">
        <v>4</v>
      </c>
      <c r="C59" s="21">
        <v>0</v>
      </c>
      <c r="D59" s="24">
        <v>10.833333333333334</v>
      </c>
      <c r="E59" s="23"/>
      <c r="F59" s="30">
        <f t="shared" si="0"/>
      </c>
      <c r="G59" s="20" t="str">
        <f t="shared" si="1"/>
        <v>не се яви</v>
      </c>
      <c r="H59" s="3"/>
      <c r="I59" s="3">
        <f t="shared" si="2"/>
        <v>0</v>
      </c>
    </row>
    <row r="60" spans="1:9" ht="15" thickBot="1" thickTop="1">
      <c r="A60" s="38">
        <v>45696</v>
      </c>
      <c r="B60" s="3">
        <v>4</v>
      </c>
      <c r="C60" s="21">
        <v>0</v>
      </c>
      <c r="D60" s="24"/>
      <c r="E60" s="23"/>
      <c r="F60" s="30">
        <f t="shared" si="0"/>
      </c>
      <c r="G60" s="20" t="str">
        <f t="shared" si="1"/>
        <v>не се яви</v>
      </c>
      <c r="H60" s="3"/>
      <c r="I60" s="3">
        <f t="shared" si="2"/>
        <v>0</v>
      </c>
    </row>
    <row r="61" spans="1:9" ht="15" thickBot="1" thickTop="1">
      <c r="A61" s="38">
        <v>45698</v>
      </c>
      <c r="B61" s="3">
        <v>4</v>
      </c>
      <c r="C61" s="21">
        <v>19</v>
      </c>
      <c r="D61" s="24">
        <v>20</v>
      </c>
      <c r="E61" s="23"/>
      <c r="F61" s="30">
        <f t="shared" si="0"/>
      </c>
      <c r="G61" s="20" t="str">
        <f t="shared" si="1"/>
        <v>не се яви</v>
      </c>
      <c r="H61" s="3"/>
      <c r="I61" s="3">
        <f t="shared" si="2"/>
        <v>0</v>
      </c>
    </row>
    <row r="62" spans="1:9" ht="15" thickBot="1" thickTop="1">
      <c r="A62" s="38">
        <v>45702</v>
      </c>
      <c r="B62" s="3">
        <v>4</v>
      </c>
      <c r="C62" s="21">
        <v>0</v>
      </c>
      <c r="D62" s="24"/>
      <c r="E62" s="23"/>
      <c r="F62" s="30">
        <f t="shared" si="0"/>
      </c>
      <c r="G62" s="20" t="str">
        <f t="shared" si="1"/>
        <v>не се яви</v>
      </c>
      <c r="H62" s="3"/>
      <c r="I62" s="3">
        <f t="shared" si="2"/>
        <v>0</v>
      </c>
    </row>
    <row r="63" spans="1:9" ht="15" thickBot="1" thickTop="1">
      <c r="A63" s="38">
        <v>45726</v>
      </c>
      <c r="B63" s="3">
        <v>4</v>
      </c>
      <c r="C63" s="21">
        <v>94</v>
      </c>
      <c r="D63" s="24">
        <v>7.5</v>
      </c>
      <c r="E63" s="23">
        <v>27.5</v>
      </c>
      <c r="F63" s="30">
        <f t="shared" si="0"/>
        <v>0</v>
      </c>
      <c r="G63" s="20" t="str">
        <f t="shared" si="1"/>
        <v>слаб 2</v>
      </c>
      <c r="H63" s="3"/>
      <c r="I63" s="3">
        <f t="shared" si="2"/>
        <v>0</v>
      </c>
    </row>
    <row r="64" spans="1:9" ht="15" thickBot="1" thickTop="1">
      <c r="A64" s="38">
        <v>45784</v>
      </c>
      <c r="B64" s="3">
        <v>4</v>
      </c>
      <c r="C64" s="21">
        <v>107</v>
      </c>
      <c r="D64" s="24">
        <v>4.166666666666667</v>
      </c>
      <c r="E64" s="23">
        <v>8.333333333333334</v>
      </c>
      <c r="F64" s="30">
        <f t="shared" si="0"/>
        <v>0</v>
      </c>
      <c r="G64" s="20" t="str">
        <f t="shared" si="1"/>
        <v>слаб 2</v>
      </c>
      <c r="H64" s="3"/>
      <c r="I64" s="3">
        <f aca="true" t="shared" si="3" ref="I64:I70">IF(H64=6,10,IF(H64=5,7.5,(IF(H64=4,5,(IF(H64=3,2.5,0))))))</f>
        <v>0</v>
      </c>
    </row>
    <row r="65" spans="1:9" ht="15" thickBot="1" thickTop="1">
      <c r="A65" s="38">
        <v>45787</v>
      </c>
      <c r="B65" s="3">
        <v>4</v>
      </c>
      <c r="C65" s="21">
        <v>135</v>
      </c>
      <c r="D65" s="24">
        <v>10</v>
      </c>
      <c r="E65" s="23">
        <v>8.333333333333334</v>
      </c>
      <c r="F65" s="30">
        <f t="shared" si="0"/>
        <v>0</v>
      </c>
      <c r="G65" s="20" t="str">
        <f t="shared" si="1"/>
        <v>слаб 2</v>
      </c>
      <c r="H65" s="3">
        <v>6</v>
      </c>
      <c r="I65" s="3">
        <f t="shared" si="3"/>
        <v>10</v>
      </c>
    </row>
    <row r="66" spans="1:9" ht="15" thickBot="1" thickTop="1">
      <c r="A66" s="38">
        <v>45793</v>
      </c>
      <c r="B66" s="3">
        <v>4</v>
      </c>
      <c r="C66" s="21">
        <v>0</v>
      </c>
      <c r="D66" s="24"/>
      <c r="E66" s="23"/>
      <c r="F66" s="30">
        <f t="shared" si="0"/>
      </c>
      <c r="G66" s="20" t="str">
        <f t="shared" si="1"/>
        <v>не се яви</v>
      </c>
      <c r="H66" s="3"/>
      <c r="I66" s="3">
        <f t="shared" si="3"/>
        <v>0</v>
      </c>
    </row>
    <row r="67" spans="1:9" ht="15" thickBot="1" thickTop="1">
      <c r="A67" s="38">
        <v>45800</v>
      </c>
      <c r="B67" s="3">
        <v>4</v>
      </c>
      <c r="C67" s="21">
        <v>130</v>
      </c>
      <c r="D67" s="24">
        <v>34.16666666666667</v>
      </c>
      <c r="E67" s="23">
        <v>0</v>
      </c>
      <c r="F67" s="30">
        <f>IF(E67="","",IF(C67*0.05+D67*0.35+E67*0.5&lt;$O$3,0,C67*0.05+D67*0.35+E67*0.5+I67))</f>
        <v>0</v>
      </c>
      <c r="G67" s="20" t="str">
        <f>IF(E67="","не се яви",IF(F67&lt;$O$3,"слаб 2",IF(F67&lt;$O$4,"среден 3",IF(F67&lt;$O$5,"добър 4",IF(F67&lt;$O$6,"мн. добър 5","отличен 6")))))</f>
        <v>слаб 2</v>
      </c>
      <c r="H67" s="3">
        <v>4</v>
      </c>
      <c r="I67" s="3">
        <f t="shared" si="3"/>
        <v>5</v>
      </c>
    </row>
    <row r="68" spans="1:9" ht="15" thickBot="1" thickTop="1">
      <c r="A68" s="38">
        <v>45801</v>
      </c>
      <c r="B68" s="3">
        <v>4</v>
      </c>
      <c r="C68" s="21">
        <v>145</v>
      </c>
      <c r="D68" s="24">
        <v>11.666666666666668</v>
      </c>
      <c r="E68" s="23"/>
      <c r="F68" s="30">
        <f>IF(E68="","",IF(C68*0.05+D68*0.35+E68*0.5&lt;$O$3,0,C68*0.05+D68*0.35+E68*0.5+I68))</f>
      </c>
      <c r="G68" s="20" t="str">
        <f>IF(E68="","не се яви",IF(F68&lt;$O$3,"слаб 2",IF(F68&lt;$O$4,"среден 3",IF(F68&lt;$O$5,"добър 4",IF(F68&lt;$O$6,"мн. добър 5","отличен 6")))))</f>
        <v>не се яви</v>
      </c>
      <c r="H68" s="3">
        <v>4</v>
      </c>
      <c r="I68" s="3">
        <f t="shared" si="3"/>
        <v>5</v>
      </c>
    </row>
    <row r="69" spans="1:9" ht="15" thickBot="1" thickTop="1">
      <c r="A69" s="38" t="s">
        <v>28</v>
      </c>
      <c r="B69" s="3">
        <v>4</v>
      </c>
      <c r="C69" s="21">
        <v>0</v>
      </c>
      <c r="D69" s="24"/>
      <c r="E69" s="23"/>
      <c r="F69" s="30">
        <f>IF(E69="","",IF(C69*0.05+D69*0.35+E69*0.5&lt;$O$3,0,C69*0.05+D69*0.35+E69*0.5+I69))</f>
      </c>
      <c r="G69" s="20" t="str">
        <f>IF(E69="","не се яви",IF(F69&lt;$O$3,"слаб 2",IF(F69&lt;$O$4,"среден 3",IF(F69&lt;$O$5,"добър 4",IF(F69&lt;$O$6,"мн. добър 5","отличен 6")))))</f>
        <v>не се яви</v>
      </c>
      <c r="H69" s="3"/>
      <c r="I69" s="3">
        <f t="shared" si="3"/>
        <v>0</v>
      </c>
    </row>
    <row r="70" spans="1:9" ht="15" thickBot="1" thickTop="1">
      <c r="A70" s="38" t="s">
        <v>29</v>
      </c>
      <c r="B70" s="3">
        <v>4</v>
      </c>
      <c r="C70" s="21">
        <v>25</v>
      </c>
      <c r="D70" s="24">
        <v>4.166666666666667</v>
      </c>
      <c r="E70" s="23">
        <v>0</v>
      </c>
      <c r="F70" s="30">
        <f>IF(E70="","",IF(C70*0.05+D70*0.35+E70*0.5&lt;$O$3,0,C70*0.05+D70*0.35+E70*0.5+I70))</f>
        <v>0</v>
      </c>
      <c r="G70" s="20" t="str">
        <f>IF(E70="","не се яви",IF(F70&lt;$O$3,"слаб 2",IF(F70&lt;$O$4,"среден 3",IF(F70&lt;$O$5,"добър 4",IF(F70&lt;$O$6,"мн. добър 5","отличен 6")))))</f>
        <v>слаб 2</v>
      </c>
      <c r="H70" s="3"/>
      <c r="I70" s="3">
        <f t="shared" si="3"/>
        <v>0</v>
      </c>
    </row>
    <row r="71" spans="8:9" ht="15" thickTop="1">
      <c r="H71" s="31"/>
      <c r="I71" s="31"/>
    </row>
    <row r="72" spans="8:9" ht="14.25">
      <c r="H72" s="32"/>
      <c r="I72" s="32"/>
    </row>
    <row r="73" spans="8:9" ht="14.25">
      <c r="H73" s="32"/>
      <c r="I73" s="32"/>
    </row>
    <row r="74" spans="8:9" ht="14.25">
      <c r="H74" s="32"/>
      <c r="I74" s="32"/>
    </row>
    <row r="75" spans="8:9" ht="14.25">
      <c r="H75" s="32"/>
      <c r="I75" s="32"/>
    </row>
    <row r="76" spans="8:9" ht="14.25">
      <c r="H76" s="32"/>
      <c r="I76" s="32"/>
    </row>
    <row r="77" spans="8:9" ht="14.25">
      <c r="H77" s="32"/>
      <c r="I77" s="32"/>
    </row>
    <row r="78" spans="8:9" ht="14.25">
      <c r="H78" s="32"/>
      <c r="I78" s="32"/>
    </row>
    <row r="79" spans="8:9" ht="14.25">
      <c r="H79" s="32"/>
      <c r="I79" s="32"/>
    </row>
    <row r="80" spans="8:9" ht="14.25">
      <c r="H80" s="32"/>
      <c r="I80" s="32"/>
    </row>
    <row r="81" spans="8:9" ht="14.25">
      <c r="H81" s="32"/>
      <c r="I81" s="32"/>
    </row>
    <row r="82" spans="8:9" ht="14.25">
      <c r="H82" s="32"/>
      <c r="I82" s="32"/>
    </row>
    <row r="83" spans="8:9" ht="14.25">
      <c r="H83" s="32"/>
      <c r="I83" s="32"/>
    </row>
    <row r="84" spans="8:9" ht="14.25">
      <c r="H84" s="32"/>
      <c r="I84" s="32"/>
    </row>
    <row r="85" spans="8:9" ht="14.25">
      <c r="H85" s="32"/>
      <c r="I85" s="32"/>
    </row>
    <row r="86" spans="8:9" ht="14.25">
      <c r="H86" s="32"/>
      <c r="I86" s="32"/>
    </row>
    <row r="87" spans="8:9" ht="14.25">
      <c r="H87" s="32"/>
      <c r="I87" s="32"/>
    </row>
    <row r="88" spans="8:9" ht="14.25">
      <c r="H88" s="32"/>
      <c r="I88" s="32"/>
    </row>
    <row r="89" spans="8:9" ht="14.25">
      <c r="H89" s="32"/>
      <c r="I89" s="32"/>
    </row>
    <row r="90" spans="8:9" ht="14.25">
      <c r="H90" s="32"/>
      <c r="I90" s="32"/>
    </row>
    <row r="91" spans="8:9" ht="14.25">
      <c r="H91" s="32"/>
      <c r="I91" s="32"/>
    </row>
    <row r="92" spans="8:9" ht="14.25">
      <c r="H92" s="32"/>
      <c r="I92" s="32"/>
    </row>
    <row r="93" spans="8:9" ht="14.25">
      <c r="H93" s="32"/>
      <c r="I93" s="32"/>
    </row>
    <row r="94" spans="8:9" ht="14.25">
      <c r="H94" s="32"/>
      <c r="I94" s="32"/>
    </row>
    <row r="95" spans="8:9" ht="14.25">
      <c r="H95" s="32"/>
      <c r="I95" s="32"/>
    </row>
    <row r="96" spans="8:9" ht="14.25">
      <c r="H96" s="32"/>
      <c r="I96" s="32"/>
    </row>
    <row r="97" spans="8:9" ht="14.25">
      <c r="H97" s="32"/>
      <c r="I97" s="32"/>
    </row>
    <row r="98" spans="8:9" ht="14.25">
      <c r="H98" s="32"/>
      <c r="I98" s="32"/>
    </row>
    <row r="99" spans="8:9" ht="14.25">
      <c r="H99" s="32"/>
      <c r="I99" s="32"/>
    </row>
    <row r="100" spans="8:9" ht="14.25">
      <c r="H100" s="32"/>
      <c r="I100" s="32"/>
    </row>
    <row r="101" spans="8:9" ht="14.25">
      <c r="H101" s="32"/>
      <c r="I101" s="32"/>
    </row>
    <row r="102" spans="8:9" ht="14.25">
      <c r="H102" s="32"/>
      <c r="I102" s="32"/>
    </row>
    <row r="103" spans="8:9" ht="14.25">
      <c r="H103" s="32"/>
      <c r="I103" s="32"/>
    </row>
    <row r="104" spans="8:9" ht="14.25">
      <c r="H104" s="32"/>
      <c r="I104" s="32"/>
    </row>
    <row r="105" spans="8:9" ht="14.25">
      <c r="H105" s="32"/>
      <c r="I105" s="32"/>
    </row>
    <row r="106" spans="8:9" ht="14.25">
      <c r="H106" s="32"/>
      <c r="I106" s="32"/>
    </row>
    <row r="107" spans="8:9" ht="14.25">
      <c r="H107" s="32"/>
      <c r="I107" s="32"/>
    </row>
    <row r="108" spans="8:9" ht="14.25">
      <c r="H108" s="32"/>
      <c r="I108" s="32"/>
    </row>
    <row r="109" spans="8:9" ht="14.25">
      <c r="H109" s="32"/>
      <c r="I109" s="32"/>
    </row>
    <row r="110" spans="8:9" ht="14.25">
      <c r="H110" s="32"/>
      <c r="I110" s="32"/>
    </row>
    <row r="111" spans="8:9" ht="14.25">
      <c r="H111" s="32"/>
      <c r="I111" s="32"/>
    </row>
    <row r="112" spans="8:9" ht="14.25">
      <c r="H112" s="32"/>
      <c r="I112" s="32"/>
    </row>
    <row r="113" spans="8:9" ht="14.25">
      <c r="H113" s="32"/>
      <c r="I113" s="32"/>
    </row>
    <row r="114" spans="8:9" ht="14.25">
      <c r="H114" s="32"/>
      <c r="I114" s="32"/>
    </row>
    <row r="115" spans="8:9" ht="14.25">
      <c r="H115" s="32"/>
      <c r="I115" s="32"/>
    </row>
    <row r="116" spans="8:9" ht="14.25">
      <c r="H116" s="32"/>
      <c r="I116" s="32"/>
    </row>
    <row r="117" spans="8:9" ht="14.25">
      <c r="H117" s="32"/>
      <c r="I117" s="32"/>
    </row>
    <row r="118" spans="8:9" ht="14.25">
      <c r="H118" s="32"/>
      <c r="I118" s="32"/>
    </row>
    <row r="119" spans="8:9" ht="14.25">
      <c r="H119" s="32"/>
      <c r="I119" s="32"/>
    </row>
    <row r="120" spans="8:9" ht="14.25">
      <c r="H120" s="32"/>
      <c r="I120" s="32"/>
    </row>
    <row r="121" spans="8:9" ht="14.25">
      <c r="H121" s="32"/>
      <c r="I121" s="32"/>
    </row>
    <row r="122" spans="8:9" ht="14.25">
      <c r="H122" s="32"/>
      <c r="I122" s="32"/>
    </row>
    <row r="123" spans="8:9" ht="14.25">
      <c r="H123" s="32"/>
      <c r="I123" s="32"/>
    </row>
    <row r="124" spans="8:9" ht="14.25">
      <c r="H124" s="32"/>
      <c r="I124" s="32"/>
    </row>
    <row r="125" spans="8:9" ht="14.25">
      <c r="H125" s="32"/>
      <c r="I125" s="32"/>
    </row>
    <row r="126" spans="8:9" ht="14.25">
      <c r="H126" s="32"/>
      <c r="I126" s="32"/>
    </row>
    <row r="127" spans="8:9" ht="14.25">
      <c r="H127" s="32"/>
      <c r="I127" s="32"/>
    </row>
    <row r="128" spans="8:9" ht="14.25">
      <c r="H128" s="32"/>
      <c r="I128" s="32"/>
    </row>
    <row r="129" spans="8:9" ht="14.25">
      <c r="H129" s="32"/>
      <c r="I129" s="32"/>
    </row>
    <row r="130" spans="8:9" ht="14.25">
      <c r="H130" s="32"/>
      <c r="I130" s="32"/>
    </row>
    <row r="131" spans="8:9" ht="14.25">
      <c r="H131" s="32"/>
      <c r="I131" s="32"/>
    </row>
    <row r="132" spans="8:9" ht="14.25">
      <c r="H132" s="32"/>
      <c r="I132" s="32"/>
    </row>
    <row r="133" spans="8:9" ht="14.25">
      <c r="H133" s="32"/>
      <c r="I133" s="32"/>
    </row>
    <row r="134" spans="8:9" ht="14.25">
      <c r="H134" s="32"/>
      <c r="I134" s="32"/>
    </row>
    <row r="135" spans="8:9" ht="14.25">
      <c r="H135" s="32"/>
      <c r="I135" s="32"/>
    </row>
    <row r="136" spans="8:9" ht="14.25">
      <c r="H136" s="32"/>
      <c r="I136" s="32"/>
    </row>
    <row r="137" spans="8:9" ht="14.25">
      <c r="H137" s="32"/>
      <c r="I137" s="32"/>
    </row>
    <row r="138" spans="8:9" ht="14.25">
      <c r="H138" s="32"/>
      <c r="I138" s="32"/>
    </row>
  </sheetData>
  <sheetProtection/>
  <mergeCells count="8">
    <mergeCell ref="K10:L10"/>
    <mergeCell ref="K2:N2"/>
    <mergeCell ref="O2:Q2"/>
    <mergeCell ref="K3:L3"/>
    <mergeCell ref="K4:L4"/>
    <mergeCell ref="K5:L5"/>
    <mergeCell ref="K6:L6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2021-02-22T10:13:23Z</dcterms:created>
  <dcterms:modified xsi:type="dcterms:W3CDTF">2023-07-09T12:50:29Z</dcterms:modified>
  <cp:category/>
  <cp:version/>
  <cp:contentType/>
  <cp:contentStatus/>
</cp:coreProperties>
</file>