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A-spring-2024\"/>
    </mc:Choice>
  </mc:AlternateContent>
  <bookViews>
    <workbookView xWindow="0" yWindow="0" windowWidth="19200" windowHeight="5570"/>
  </bookViews>
  <sheets>
    <sheet name="Inf" sheetId="1" r:id="rId1"/>
  </sheet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9" i="1"/>
  <c r="H10" i="1"/>
  <c r="H11" i="1"/>
  <c r="H12" i="1"/>
  <c r="H14" i="1"/>
  <c r="H19" i="1"/>
  <c r="H22" i="1"/>
  <c r="H24" i="1"/>
  <c r="H26" i="1"/>
  <c r="H27" i="1"/>
  <c r="H28" i="1"/>
  <c r="H29" i="1"/>
  <c r="H30" i="1"/>
  <c r="H31" i="1"/>
  <c r="H32" i="1"/>
  <c r="H33" i="1"/>
  <c r="H34" i="1"/>
  <c r="H35" i="1"/>
  <c r="H38" i="1"/>
  <c r="H40" i="1"/>
  <c r="H42" i="1"/>
  <c r="H44" i="1"/>
  <c r="H46" i="1"/>
  <c r="H48" i="1"/>
  <c r="H52" i="1"/>
  <c r="H2" i="1"/>
  <c r="G3" i="1"/>
  <c r="G4" i="1"/>
  <c r="G5" i="1"/>
  <c r="G6" i="1"/>
  <c r="G7" i="1"/>
  <c r="H7" i="1" s="1"/>
  <c r="G8" i="1"/>
  <c r="H8" i="1" s="1"/>
  <c r="G9" i="1"/>
  <c r="G10" i="1"/>
  <c r="G11" i="1"/>
  <c r="G12" i="1"/>
  <c r="G13" i="1"/>
  <c r="H13" i="1" s="1"/>
  <c r="G14" i="1"/>
  <c r="G15" i="1"/>
  <c r="H15" i="1" s="1"/>
  <c r="G16" i="1"/>
  <c r="H16" i="1" s="1"/>
  <c r="G19" i="1"/>
  <c r="G20" i="1"/>
  <c r="H20" i="1" s="1"/>
  <c r="G22" i="1"/>
  <c r="G23" i="1"/>
  <c r="H23" i="1" s="1"/>
  <c r="G24" i="1"/>
  <c r="G25" i="1"/>
  <c r="H25" i="1" s="1"/>
  <c r="G26" i="1"/>
  <c r="G27" i="1"/>
  <c r="G28" i="1"/>
  <c r="G29" i="1"/>
  <c r="G30" i="1"/>
  <c r="G31" i="1"/>
  <c r="G32" i="1"/>
  <c r="G33" i="1"/>
  <c r="G34" i="1"/>
  <c r="G35" i="1"/>
  <c r="G36" i="1"/>
  <c r="H36" i="1" s="1"/>
  <c r="G37" i="1"/>
  <c r="H37" i="1" s="1"/>
  <c r="G38" i="1"/>
  <c r="G39" i="1"/>
  <c r="H39" i="1" s="1"/>
  <c r="G40" i="1"/>
  <c r="G42" i="1"/>
  <c r="G43" i="1"/>
  <c r="H43" i="1" s="1"/>
  <c r="G44" i="1"/>
  <c r="G45" i="1"/>
  <c r="H45" i="1" s="1"/>
  <c r="G46" i="1"/>
  <c r="G47" i="1"/>
  <c r="H47" i="1" s="1"/>
  <c r="G48" i="1"/>
  <c r="G49" i="1"/>
  <c r="H49" i="1" s="1"/>
  <c r="G50" i="1"/>
  <c r="H50" i="1" s="1"/>
  <c r="G51" i="1"/>
  <c r="H51" i="1" s="1"/>
  <c r="G52" i="1"/>
  <c r="G53" i="1"/>
  <c r="H53" i="1" s="1"/>
  <c r="G54" i="1"/>
  <c r="H54" i="1" s="1"/>
  <c r="G2" i="1"/>
  <c r="L7" i="1" l="1"/>
  <c r="L6" i="1"/>
  <c r="L5" i="1"/>
  <c r="L4" i="1"/>
  <c r="L3" i="1"/>
  <c r="N10" i="1"/>
  <c r="J56" i="1"/>
  <c r="G56" i="1" s="1"/>
  <c r="H56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G17" i="1" s="1"/>
  <c r="H17" i="1" s="1"/>
  <c r="J18" i="1"/>
  <c r="G18" i="1" s="1"/>
  <c r="H18" i="1" s="1"/>
  <c r="J19" i="1"/>
  <c r="J20" i="1"/>
  <c r="J21" i="1"/>
  <c r="G21" i="1" s="1"/>
  <c r="H21" i="1" s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G41" i="1" s="1"/>
  <c r="H41" i="1" s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2" i="1"/>
  <c r="L28" i="1" l="1"/>
  <c r="L25" i="1"/>
  <c r="L22" i="1"/>
  <c r="L19" i="1"/>
  <c r="L16" i="1"/>
</calcChain>
</file>

<file path=xl/sharedStrings.xml><?xml version="1.0" encoding="utf-8"?>
<sst xmlns="http://schemas.openxmlformats.org/spreadsheetml/2006/main" count="89" uniqueCount="60">
  <si>
    <t>4MI0400082</t>
  </si>
  <si>
    <t>6MI0400016</t>
  </si>
  <si>
    <t>7MI0400079</t>
  </si>
  <si>
    <t>8MI0400088</t>
  </si>
  <si>
    <t>7MI0400053</t>
  </si>
  <si>
    <t>2MI0400092</t>
  </si>
  <si>
    <t>6MI0400031</t>
  </si>
  <si>
    <t>1MI0400027</t>
  </si>
  <si>
    <t>1MI0400001</t>
  </si>
  <si>
    <t>6MI0400072</t>
  </si>
  <si>
    <t>3MI0400004</t>
  </si>
  <si>
    <t>0MI0400046</t>
  </si>
  <si>
    <t>0MI0400100</t>
  </si>
  <si>
    <t>7MI0400155</t>
  </si>
  <si>
    <t>2MI0400140</t>
  </si>
  <si>
    <t>9MI0400132</t>
  </si>
  <si>
    <t>2MI0400112</t>
  </si>
  <si>
    <t>0MI0400182</t>
  </si>
  <si>
    <t>3MI0400121</t>
  </si>
  <si>
    <t>4MI0400156</t>
  </si>
  <si>
    <t>8MI0400108</t>
  </si>
  <si>
    <t>4MI0400115</t>
  </si>
  <si>
    <t>0MI0400126</t>
  </si>
  <si>
    <t>3MI0400175</t>
  </si>
  <si>
    <t>0MI0400191</t>
  </si>
  <si>
    <t>5MI0400109</t>
  </si>
  <si>
    <t>0MI0400167</t>
  </si>
  <si>
    <t>8MI0400192</t>
  </si>
  <si>
    <t>8MI0400123</t>
  </si>
  <si>
    <t>7MI0400127</t>
  </si>
  <si>
    <t>2MI0400125</t>
  </si>
  <si>
    <t>5MI0400152</t>
  </si>
  <si>
    <t>6MI0400133</t>
  </si>
  <si>
    <t>2MI0400138</t>
  </si>
  <si>
    <t>2MI0400179</t>
  </si>
  <si>
    <t>2MI0400181</t>
  </si>
  <si>
    <t>1MI0400131</t>
  </si>
  <si>
    <t>8MI0400110</t>
  </si>
  <si>
    <t>5MI0400111</t>
  </si>
  <si>
    <t>5MI0400178</t>
  </si>
  <si>
    <t>6MI0400207</t>
  </si>
  <si>
    <t>Ф№</t>
  </si>
  <si>
    <t>гр.</t>
  </si>
  <si>
    <t>сума % от домашни</t>
  </si>
  <si>
    <t>семестр. контролно, %</t>
  </si>
  <si>
    <t>изпит, %</t>
  </si>
  <si>
    <t>оценка, %</t>
  </si>
  <si>
    <t>шестобална оценка</t>
  </si>
  <si>
    <t>практ, оценка</t>
  </si>
  <si>
    <t>практ, бонус</t>
  </si>
  <si>
    <t>сума % от малки к.</t>
  </si>
  <si>
    <t>Превръщане на проценти в оценка</t>
  </si>
  <si>
    <t>прагови ст-сти на %тите</t>
  </si>
  <si>
    <t># явили се на изпит:</t>
  </si>
  <si>
    <t>Двойки</t>
  </si>
  <si>
    <t>Тройки</t>
  </si>
  <si>
    <t>Четворки</t>
  </si>
  <si>
    <t>Петици</t>
  </si>
  <si>
    <t>Шестици</t>
  </si>
  <si>
    <t>не се яви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</si>
</sst>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center"/>
    </xf>
    <xf numFmtId="49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4" xfId="0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0" fillId="34" borderId="14" xfId="0" applyFill="1" applyBorder="1" applyAlignment="1">
      <alignment horizontal="center" wrapText="1"/>
    </xf>
    <xf numFmtId="0" fontId="0" fillId="35" borderId="14" xfId="0" applyFill="1" applyBorder="1" applyAlignment="1">
      <alignment horizontal="center" wrapText="1"/>
    </xf>
    <xf numFmtId="0" fontId="0" fillId="36" borderId="13" xfId="0" applyFill="1" applyBorder="1" applyAlignment="1">
      <alignment wrapText="1"/>
    </xf>
    <xf numFmtId="0" fontId="18" fillId="37" borderId="15" xfId="0" applyFont="1" applyFill="1" applyBorder="1" applyAlignment="1">
      <alignment horizontal="center" wrapText="1"/>
    </xf>
    <xf numFmtId="0" fontId="0" fillId="38" borderId="13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2" fontId="0" fillId="33" borderId="12" xfId="0" applyNumberForma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3" borderId="11" xfId="0" applyNumberFormat="1" applyFill="1" applyBorder="1" applyAlignment="1">
      <alignment horizontal="center"/>
    </xf>
    <xf numFmtId="2" fontId="0" fillId="38" borderId="12" xfId="0" applyNumberFormat="1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2" fontId="0" fillId="38" borderId="11" xfId="0" applyNumberFormat="1" applyFill="1" applyBorder="1" applyAlignment="1">
      <alignment horizontal="center"/>
    </xf>
    <xf numFmtId="2" fontId="0" fillId="34" borderId="12" xfId="0" applyNumberFormat="1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9" borderId="10" xfId="0" applyNumberFormat="1" applyFill="1" applyBorder="1" applyAlignment="1">
      <alignment horizontal="center"/>
    </xf>
    <xf numFmtId="2" fontId="0" fillId="36" borderId="12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6" borderId="11" xfId="0" applyNumberFormat="1" applyFill="1" applyBorder="1" applyAlignment="1">
      <alignment horizontal="center"/>
    </xf>
    <xf numFmtId="0" fontId="19" fillId="40" borderId="0" xfId="0" applyFont="1" applyFill="1" applyAlignment="1">
      <alignment horizontal="left"/>
    </xf>
    <xf numFmtId="0" fontId="0" fillId="0" borderId="0" xfId="0" applyAlignment="1"/>
    <xf numFmtId="0" fontId="19" fillId="40" borderId="0" xfId="0" applyFont="1" applyFill="1" applyAlignment="1"/>
    <xf numFmtId="0" fontId="19" fillId="40" borderId="0" xfId="0" applyFont="1" applyFill="1" applyBorder="1" applyAlignment="1">
      <alignment horizontal="left"/>
    </xf>
    <xf numFmtId="0" fontId="19" fillId="40" borderId="0" xfId="0" applyFont="1" applyFill="1" applyBorder="1" applyAlignment="1"/>
    <xf numFmtId="0" fontId="0" fillId="42" borderId="0" xfId="0" applyFill="1" applyAlignment="1">
      <alignment horizontal="center"/>
    </xf>
    <xf numFmtId="0" fontId="19" fillId="40" borderId="0" xfId="0" applyFont="1" applyFill="1" applyBorder="1" applyAlignment="1">
      <alignment horizontal="right"/>
    </xf>
    <xf numFmtId="0" fontId="18" fillId="37" borderId="16" xfId="0" applyFont="1" applyFill="1" applyBorder="1" applyAlignment="1">
      <alignment horizontal="center"/>
    </xf>
    <xf numFmtId="0" fontId="19" fillId="40" borderId="0" xfId="0" applyFont="1" applyFill="1" applyAlignment="1"/>
    <xf numFmtId="0" fontId="0" fillId="0" borderId="0" xfId="0" applyAlignment="1"/>
    <xf numFmtId="0" fontId="0" fillId="42" borderId="0" xfId="0" applyFill="1" applyAlignment="1"/>
    <xf numFmtId="0" fontId="0" fillId="41" borderId="0" xfId="0" applyFill="1" applyAlignment="1"/>
    <xf numFmtId="0" fontId="19" fillId="40" borderId="0" xfId="0" applyFont="1" applyFill="1" applyAlignment="1">
      <alignment horizontal="left"/>
    </xf>
    <xf numFmtId="0" fontId="19" fillId="4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3.6328125" style="1" customWidth="1"/>
    <col min="2" max="2" width="4.6328125" style="2" customWidth="1"/>
    <col min="3" max="4" width="11" customWidth="1"/>
    <col min="5" max="5" width="13.81640625" customWidth="1"/>
    <col min="7" max="7" width="10.90625" customWidth="1"/>
    <col min="8" max="8" width="12.7265625" customWidth="1"/>
  </cols>
  <sheetData>
    <row r="1" spans="1:18" ht="34" customHeight="1" thickBot="1" x14ac:dyDescent="0.4">
      <c r="A1" s="12" t="s">
        <v>41</v>
      </c>
      <c r="B1" s="12" t="s">
        <v>42</v>
      </c>
      <c r="C1" s="13" t="s">
        <v>43</v>
      </c>
      <c r="D1" s="18" t="s">
        <v>50</v>
      </c>
      <c r="E1" s="14" t="s">
        <v>44</v>
      </c>
      <c r="F1" s="15" t="s">
        <v>45</v>
      </c>
      <c r="G1" s="16" t="s">
        <v>46</v>
      </c>
      <c r="H1" s="17" t="s">
        <v>47</v>
      </c>
      <c r="I1" s="19" t="s">
        <v>48</v>
      </c>
      <c r="J1" s="19" t="s">
        <v>49</v>
      </c>
    </row>
    <row r="2" spans="1:18" ht="15.5" thickTop="1" thickBot="1" x14ac:dyDescent="0.4">
      <c r="A2" s="6">
        <v>45616</v>
      </c>
      <c r="B2" s="7">
        <v>1</v>
      </c>
      <c r="C2" s="20">
        <v>0</v>
      </c>
      <c r="D2" s="23">
        <v>100</v>
      </c>
      <c r="E2" s="26">
        <v>0</v>
      </c>
      <c r="F2" s="29" t="s">
        <v>59</v>
      </c>
      <c r="G2" s="33" t="str">
        <f>IF(F2="не се яви","",IF(C2*0.05+D2*0.05+E2*0.3+F2*0.5 &lt; $P$3, 0, C2*0.05+D2*0.05+E2*0.3+F2*0.5+J2))</f>
        <v/>
      </c>
      <c r="H2" s="43" t="str">
        <f>IF(F2="не се яви","не се яви", IF(G2&lt;$P$3,"слаб 2",IF(G2&lt;$P$4,"среден 3",IF(G2&lt;$P$5,"добър 4",IF(G2&lt;$P$6,"мн. добър 5","отличен 6")))))</f>
        <v>не се яви</v>
      </c>
      <c r="I2" s="4"/>
      <c r="J2" s="4">
        <f>IF(I2=6,10,IF(I2=5,7.5,(IF(I2=4,5,(IF(I2=3,2.5,0))))))</f>
        <v>0</v>
      </c>
      <c r="L2" s="44" t="s">
        <v>51</v>
      </c>
      <c r="M2" s="44"/>
      <c r="N2" s="44"/>
      <c r="O2" s="44"/>
      <c r="P2" s="47" t="s">
        <v>52</v>
      </c>
      <c r="Q2" s="47"/>
      <c r="R2" s="47"/>
    </row>
    <row r="3" spans="1:18" ht="15.5" thickTop="1" thickBot="1" x14ac:dyDescent="0.4">
      <c r="A3" s="5">
        <v>45731</v>
      </c>
      <c r="B3" s="4">
        <v>1</v>
      </c>
      <c r="C3" s="21">
        <v>0</v>
      </c>
      <c r="D3" s="24">
        <v>0</v>
      </c>
      <c r="E3" s="27"/>
      <c r="F3" s="30" t="s">
        <v>59</v>
      </c>
      <c r="G3" s="34" t="str">
        <f t="shared" ref="G3:G54" si="0">IF(F3="не се яви","",IF(C3*0.05+D3*0.05+E3*0.3+F3*0.5 &lt; $P$3, 0, C3*0.05+D3*0.05+E3*0.3+F3*0.5+J3))</f>
        <v/>
      </c>
      <c r="H3" s="43" t="str">
        <f t="shared" ref="H3:H54" si="1">IF(F3="не се яви","не се яви", IF(G3&lt;$P$3,"слаб 2",IF(G3&lt;$P$4,"среден 3",IF(G3&lt;$P$5,"добър 4",IF(G3&lt;$P$6,"мн. добър 5","отличен 6")))))</f>
        <v>не се яви</v>
      </c>
      <c r="I3" s="4"/>
      <c r="J3" s="4">
        <f t="shared" ref="J3:J56" si="2">IF(I3=6,10,IF(I3=5,7.5,(IF(I3=4,5,(IF(I3=3,2.5,0))))))</f>
        <v>0</v>
      </c>
      <c r="L3" s="48" t="str">
        <f>"под "&amp;$P$3&amp;"%: "</f>
        <v xml:space="preserve">под 35%: </v>
      </c>
      <c r="M3" s="48"/>
      <c r="N3" s="36">
        <v>2</v>
      </c>
      <c r="O3" s="36"/>
      <c r="P3" s="37">
        <v>35</v>
      </c>
      <c r="Q3" s="37"/>
      <c r="R3" s="37"/>
    </row>
    <row r="4" spans="1:18" ht="15.5" thickTop="1" thickBot="1" x14ac:dyDescent="0.4">
      <c r="A4" s="5">
        <v>45751</v>
      </c>
      <c r="B4" s="4">
        <v>1</v>
      </c>
      <c r="C4" s="21">
        <v>0</v>
      </c>
      <c r="D4" s="24">
        <v>0</v>
      </c>
      <c r="E4" s="27"/>
      <c r="F4" s="30" t="s">
        <v>59</v>
      </c>
      <c r="G4" s="34" t="str">
        <f t="shared" si="0"/>
        <v/>
      </c>
      <c r="H4" s="43" t="str">
        <f t="shared" si="1"/>
        <v>не се яви</v>
      </c>
      <c r="I4" s="4"/>
      <c r="J4" s="4">
        <f t="shared" si="2"/>
        <v>0</v>
      </c>
      <c r="L4" s="44" t="str">
        <f>"от "&amp;$P$3&amp;"% до "&amp;$P$4&amp;"%:"</f>
        <v>от 35% до 51.25%:</v>
      </c>
      <c r="M4" s="44"/>
      <c r="N4" s="36">
        <v>3</v>
      </c>
      <c r="O4" s="38"/>
      <c r="P4" s="37">
        <v>51.25</v>
      </c>
      <c r="Q4" s="37"/>
      <c r="R4" s="37"/>
    </row>
    <row r="5" spans="1:18" ht="15.5" thickTop="1" thickBot="1" x14ac:dyDescent="0.4">
      <c r="A5" s="5">
        <v>45759</v>
      </c>
      <c r="B5" s="4">
        <v>1</v>
      </c>
      <c r="C5" s="21">
        <v>0</v>
      </c>
      <c r="D5" s="24">
        <v>63</v>
      </c>
      <c r="E5" s="27">
        <v>13.636363636363635</v>
      </c>
      <c r="F5" s="30" t="s">
        <v>59</v>
      </c>
      <c r="G5" s="34" t="str">
        <f t="shared" si="0"/>
        <v/>
      </c>
      <c r="H5" s="43" t="str">
        <f t="shared" si="1"/>
        <v>не се яви</v>
      </c>
      <c r="I5" s="4"/>
      <c r="J5" s="4">
        <f t="shared" si="2"/>
        <v>0</v>
      </c>
      <c r="L5" s="49" t="str">
        <f>"от "&amp;$P$4&amp;"% до "&amp;$P$5&amp;"%:"</f>
        <v>от 51.25% до 67.5%:</v>
      </c>
      <c r="M5" s="45"/>
      <c r="N5" s="39">
        <v>4</v>
      </c>
      <c r="O5" s="40"/>
      <c r="P5" s="37">
        <v>67.5</v>
      </c>
      <c r="Q5" s="37"/>
      <c r="R5" s="37"/>
    </row>
    <row r="6" spans="1:18" ht="15.5" thickTop="1" thickBot="1" x14ac:dyDescent="0.4">
      <c r="A6" s="5" t="s">
        <v>12</v>
      </c>
      <c r="B6" s="4">
        <v>1</v>
      </c>
      <c r="C6" s="21">
        <v>40</v>
      </c>
      <c r="D6" s="24">
        <v>0</v>
      </c>
      <c r="E6" s="27"/>
      <c r="F6" s="30" t="s">
        <v>59</v>
      </c>
      <c r="G6" s="34" t="str">
        <f t="shared" si="0"/>
        <v/>
      </c>
      <c r="H6" s="43" t="str">
        <f t="shared" si="1"/>
        <v>не се яви</v>
      </c>
      <c r="I6" s="4"/>
      <c r="J6" s="4">
        <f t="shared" si="2"/>
        <v>0</v>
      </c>
      <c r="L6" s="49" t="str">
        <f>"от "&amp;$P$5&amp;"% до "&amp;$P$6&amp;"%:"</f>
        <v>от 67.5% до 83.75%:</v>
      </c>
      <c r="M6" s="45"/>
      <c r="N6" s="39">
        <v>5</v>
      </c>
      <c r="O6" s="40"/>
      <c r="P6" s="37">
        <v>83.75</v>
      </c>
      <c r="Q6" s="37"/>
      <c r="R6" s="37"/>
    </row>
    <row r="7" spans="1:18" ht="15.5" thickTop="1" thickBot="1" x14ac:dyDescent="0.4">
      <c r="A7" s="5" t="s">
        <v>17</v>
      </c>
      <c r="B7" s="4">
        <v>1</v>
      </c>
      <c r="C7" s="21">
        <v>140</v>
      </c>
      <c r="D7" s="24">
        <v>150</v>
      </c>
      <c r="E7" s="27">
        <v>54.54545454545454</v>
      </c>
      <c r="F7" s="30">
        <v>0</v>
      </c>
      <c r="G7" s="34">
        <f t="shared" si="0"/>
        <v>0</v>
      </c>
      <c r="H7" s="43" t="str">
        <f t="shared" si="1"/>
        <v>слаб 2</v>
      </c>
      <c r="I7" s="4"/>
      <c r="J7" s="4">
        <f t="shared" si="2"/>
        <v>0</v>
      </c>
      <c r="L7" s="44" t="str">
        <f>"над "&amp;$P$6&amp;"%:"</f>
        <v>над 83.75%:</v>
      </c>
      <c r="M7" s="45"/>
      <c r="N7" s="36">
        <v>6</v>
      </c>
      <c r="O7" s="38"/>
      <c r="P7" s="37"/>
      <c r="Q7" s="37"/>
      <c r="R7" s="37"/>
    </row>
    <row r="8" spans="1:18" ht="15.5" thickTop="1" thickBot="1" x14ac:dyDescent="0.4">
      <c r="A8" s="5" t="s">
        <v>24</v>
      </c>
      <c r="B8" s="4">
        <v>1</v>
      </c>
      <c r="C8" s="21">
        <v>135</v>
      </c>
      <c r="D8" s="24">
        <v>71</v>
      </c>
      <c r="E8" s="27">
        <v>18.18181818181818</v>
      </c>
      <c r="F8" s="30">
        <v>1</v>
      </c>
      <c r="G8" s="34">
        <f t="shared" si="0"/>
        <v>0</v>
      </c>
      <c r="H8" s="43" t="str">
        <f t="shared" si="1"/>
        <v>слаб 2</v>
      </c>
      <c r="I8" s="4"/>
      <c r="J8" s="4">
        <f t="shared" si="2"/>
        <v>0</v>
      </c>
      <c r="L8" s="37"/>
      <c r="M8" s="37"/>
      <c r="N8" s="37"/>
      <c r="O8" s="37"/>
      <c r="P8" s="37"/>
      <c r="Q8" s="37"/>
      <c r="R8" s="37"/>
    </row>
    <row r="9" spans="1:18" ht="15.5" thickTop="1" thickBot="1" x14ac:dyDescent="0.4">
      <c r="A9" s="5" t="s">
        <v>7</v>
      </c>
      <c r="B9" s="4">
        <v>1</v>
      </c>
      <c r="C9" s="21">
        <v>30</v>
      </c>
      <c r="D9" s="24">
        <v>16</v>
      </c>
      <c r="E9" s="27">
        <v>9.0909090909090899</v>
      </c>
      <c r="F9" s="30" t="s">
        <v>59</v>
      </c>
      <c r="G9" s="34" t="str">
        <f t="shared" si="0"/>
        <v/>
      </c>
      <c r="H9" s="43" t="str">
        <f t="shared" si="1"/>
        <v>не се яви</v>
      </c>
      <c r="I9" s="4"/>
      <c r="J9" s="4">
        <f t="shared" si="2"/>
        <v>0</v>
      </c>
      <c r="M9" s="37"/>
      <c r="N9" s="37"/>
      <c r="O9" s="37"/>
    </row>
    <row r="10" spans="1:18" ht="15.5" thickTop="1" thickBot="1" x14ac:dyDescent="0.4">
      <c r="A10" s="5" t="s">
        <v>36</v>
      </c>
      <c r="B10" s="4">
        <v>1</v>
      </c>
      <c r="C10" s="21">
        <v>140</v>
      </c>
      <c r="D10" s="24">
        <v>100</v>
      </c>
      <c r="E10" s="27">
        <v>0</v>
      </c>
      <c r="F10" s="30" t="s">
        <v>59</v>
      </c>
      <c r="G10" s="34" t="str">
        <f t="shared" si="0"/>
        <v/>
      </c>
      <c r="H10" s="43" t="str">
        <f t="shared" si="1"/>
        <v>не се яви</v>
      </c>
      <c r="I10" s="4"/>
      <c r="J10" s="4">
        <f t="shared" si="2"/>
        <v>0</v>
      </c>
      <c r="L10" s="46" t="s">
        <v>53</v>
      </c>
      <c r="M10" s="46"/>
      <c r="N10" s="41">
        <f>COUNTIF(F2:F70, "&gt;= 0")</f>
        <v>24</v>
      </c>
      <c r="O10" s="37"/>
    </row>
    <row r="11" spans="1:18" ht="15.5" thickTop="1" thickBot="1" x14ac:dyDescent="0.4">
      <c r="A11" s="5" t="s">
        <v>30</v>
      </c>
      <c r="B11" s="4">
        <v>1</v>
      </c>
      <c r="C11" s="21">
        <v>135</v>
      </c>
      <c r="D11" s="24">
        <v>31</v>
      </c>
      <c r="E11" s="27">
        <v>18.18181818181818</v>
      </c>
      <c r="F11" s="30" t="s">
        <v>59</v>
      </c>
      <c r="G11" s="34" t="str">
        <f t="shared" si="0"/>
        <v/>
      </c>
      <c r="H11" s="43" t="str">
        <f t="shared" si="1"/>
        <v>не се яви</v>
      </c>
      <c r="I11" s="4"/>
      <c r="J11" s="4">
        <f t="shared" si="2"/>
        <v>0</v>
      </c>
      <c r="L11" s="37"/>
      <c r="M11" s="37"/>
      <c r="N11" s="37"/>
      <c r="O11" s="37"/>
      <c r="P11" s="37"/>
      <c r="Q11" s="37"/>
      <c r="R11" s="37"/>
    </row>
    <row r="12" spans="1:18" ht="15.5" thickTop="1" thickBot="1" x14ac:dyDescent="0.4">
      <c r="A12" s="5" t="s">
        <v>33</v>
      </c>
      <c r="B12" s="4">
        <v>1</v>
      </c>
      <c r="C12" s="21">
        <v>0</v>
      </c>
      <c r="D12" s="24">
        <v>0</v>
      </c>
      <c r="E12" s="27"/>
      <c r="F12" s="30" t="s">
        <v>59</v>
      </c>
      <c r="G12" s="34" t="str">
        <f t="shared" si="0"/>
        <v/>
      </c>
      <c r="H12" s="43" t="str">
        <f t="shared" si="1"/>
        <v>не се яви</v>
      </c>
      <c r="I12" s="4"/>
      <c r="J12" s="4">
        <f t="shared" si="2"/>
        <v>0</v>
      </c>
      <c r="L12" s="37"/>
      <c r="M12" s="37"/>
      <c r="N12" s="37"/>
      <c r="O12" s="37"/>
      <c r="P12" s="37"/>
      <c r="Q12" s="37"/>
      <c r="R12" s="37"/>
    </row>
    <row r="13" spans="1:18" ht="15.5" thickTop="1" thickBot="1" x14ac:dyDescent="0.4">
      <c r="A13" s="5" t="s">
        <v>19</v>
      </c>
      <c r="B13" s="4">
        <v>1</v>
      </c>
      <c r="C13" s="21">
        <v>50</v>
      </c>
      <c r="D13" s="24">
        <v>95</v>
      </c>
      <c r="E13" s="27">
        <v>31.818181818181817</v>
      </c>
      <c r="F13" s="30">
        <v>6</v>
      </c>
      <c r="G13" s="34">
        <f t="shared" si="0"/>
        <v>0</v>
      </c>
      <c r="H13" s="43" t="str">
        <f t="shared" si="1"/>
        <v>слаб 2</v>
      </c>
      <c r="I13" s="4"/>
      <c r="J13" s="4">
        <f t="shared" si="2"/>
        <v>0</v>
      </c>
      <c r="L13" s="37"/>
      <c r="M13" s="37"/>
      <c r="N13" s="37"/>
      <c r="O13" s="37"/>
      <c r="P13" s="37"/>
      <c r="Q13" s="37"/>
      <c r="R13" s="37"/>
    </row>
    <row r="14" spans="1:18" ht="15.5" thickTop="1" thickBot="1" x14ac:dyDescent="0.4">
      <c r="A14" s="5" t="s">
        <v>25</v>
      </c>
      <c r="B14" s="4">
        <v>1</v>
      </c>
      <c r="C14" s="21">
        <v>75</v>
      </c>
      <c r="D14" s="24">
        <v>21</v>
      </c>
      <c r="E14" s="27">
        <v>7.2727272727272725</v>
      </c>
      <c r="F14" s="30" t="s">
        <v>59</v>
      </c>
      <c r="G14" s="34" t="str">
        <f t="shared" si="0"/>
        <v/>
      </c>
      <c r="H14" s="43" t="str">
        <f t="shared" si="1"/>
        <v>не се яви</v>
      </c>
      <c r="I14" s="4"/>
      <c r="J14" s="4">
        <f t="shared" si="2"/>
        <v>0</v>
      </c>
      <c r="Q14" s="37"/>
      <c r="R14" s="37"/>
    </row>
    <row r="15" spans="1:18" ht="15.5" thickTop="1" thickBot="1" x14ac:dyDescent="0.4">
      <c r="A15" s="5" t="s">
        <v>39</v>
      </c>
      <c r="B15" s="4">
        <v>1</v>
      </c>
      <c r="C15" s="21">
        <v>25</v>
      </c>
      <c r="D15" s="24">
        <v>10</v>
      </c>
      <c r="E15" s="27">
        <v>39.090909090909086</v>
      </c>
      <c r="F15" s="30">
        <v>30</v>
      </c>
      <c r="G15" s="34">
        <f t="shared" si="0"/>
        <v>0</v>
      </c>
      <c r="H15" s="43" t="str">
        <f t="shared" si="1"/>
        <v>слаб 2</v>
      </c>
      <c r="I15" s="4"/>
      <c r="J15" s="4">
        <f t="shared" si="2"/>
        <v>0</v>
      </c>
      <c r="L15" s="39" t="s">
        <v>54</v>
      </c>
    </row>
    <row r="16" spans="1:18" ht="15.5" thickTop="1" thickBot="1" x14ac:dyDescent="0.4">
      <c r="A16" s="5" t="s">
        <v>6</v>
      </c>
      <c r="B16" s="4">
        <v>1</v>
      </c>
      <c r="C16" s="21">
        <v>0</v>
      </c>
      <c r="D16" s="24">
        <v>0</v>
      </c>
      <c r="E16" s="27">
        <v>0</v>
      </c>
      <c r="F16" s="30">
        <v>0</v>
      </c>
      <c r="G16" s="34">
        <f t="shared" si="0"/>
        <v>0</v>
      </c>
      <c r="H16" s="43" t="str">
        <f t="shared" si="1"/>
        <v>слаб 2</v>
      </c>
      <c r="I16" s="4"/>
      <c r="J16" s="4">
        <f t="shared" si="2"/>
        <v>0</v>
      </c>
      <c r="L16" s="42">
        <f>COUNTIF(H:H,"слаб 2")</f>
        <v>19</v>
      </c>
    </row>
    <row r="17" spans="1:12" ht="15.5" thickTop="1" thickBot="1" x14ac:dyDescent="0.4">
      <c r="A17" s="5" t="s">
        <v>13</v>
      </c>
      <c r="B17" s="4">
        <v>1</v>
      </c>
      <c r="C17" s="21">
        <v>145</v>
      </c>
      <c r="D17" s="24">
        <v>150</v>
      </c>
      <c r="E17" s="27">
        <v>54.54545454545454</v>
      </c>
      <c r="F17" s="30">
        <v>35</v>
      </c>
      <c r="G17" s="34">
        <f t="shared" si="0"/>
        <v>51.11363636363636</v>
      </c>
      <c r="H17" s="43" t="str">
        <f t="shared" si="1"/>
        <v>среден 3</v>
      </c>
      <c r="I17" s="4">
        <v>3</v>
      </c>
      <c r="J17" s="4">
        <f t="shared" si="2"/>
        <v>2.5</v>
      </c>
      <c r="L17" s="37"/>
    </row>
    <row r="18" spans="1:12" ht="15.5" thickTop="1" thickBot="1" x14ac:dyDescent="0.4">
      <c r="A18" s="8" t="s">
        <v>28</v>
      </c>
      <c r="B18" s="9">
        <v>1</v>
      </c>
      <c r="C18" s="22">
        <v>150</v>
      </c>
      <c r="D18" s="25">
        <v>148</v>
      </c>
      <c r="E18" s="28">
        <v>54.54545454545454</v>
      </c>
      <c r="F18" s="31">
        <v>47</v>
      </c>
      <c r="G18" s="35">
        <f t="shared" si="0"/>
        <v>59.763636363636358</v>
      </c>
      <c r="H18" s="43" t="str">
        <f t="shared" si="1"/>
        <v>добър 4</v>
      </c>
      <c r="I18" s="9">
        <v>4</v>
      </c>
      <c r="J18" s="9">
        <f t="shared" si="2"/>
        <v>5</v>
      </c>
      <c r="L18" s="39" t="s">
        <v>55</v>
      </c>
    </row>
    <row r="19" spans="1:12" ht="15.5" thickTop="1" thickBot="1" x14ac:dyDescent="0.4">
      <c r="A19" s="6">
        <v>45529</v>
      </c>
      <c r="B19" s="7">
        <v>2</v>
      </c>
      <c r="C19" s="20">
        <v>0</v>
      </c>
      <c r="D19" s="23">
        <v>0</v>
      </c>
      <c r="E19" s="26"/>
      <c r="F19" s="29" t="s">
        <v>59</v>
      </c>
      <c r="G19" s="33" t="str">
        <f t="shared" si="0"/>
        <v/>
      </c>
      <c r="H19" s="43" t="str">
        <f t="shared" si="1"/>
        <v>не се яви</v>
      </c>
      <c r="I19" s="7"/>
      <c r="J19" s="7">
        <f t="shared" si="2"/>
        <v>0</v>
      </c>
      <c r="L19" s="42">
        <f>COUNTIF(H:H,"среден 3")</f>
        <v>3</v>
      </c>
    </row>
    <row r="20" spans="1:12" ht="15.5" thickTop="1" thickBot="1" x14ac:dyDescent="0.4">
      <c r="A20" s="5">
        <v>45632</v>
      </c>
      <c r="B20" s="4">
        <v>2</v>
      </c>
      <c r="C20" s="21">
        <v>0</v>
      </c>
      <c r="D20" s="24">
        <v>26</v>
      </c>
      <c r="E20" s="27">
        <v>0</v>
      </c>
      <c r="F20" s="30">
        <v>10</v>
      </c>
      <c r="G20" s="34">
        <f t="shared" si="0"/>
        <v>0</v>
      </c>
      <c r="H20" s="43" t="str">
        <f t="shared" si="1"/>
        <v>слаб 2</v>
      </c>
      <c r="I20" s="4"/>
      <c r="J20" s="4">
        <f t="shared" si="2"/>
        <v>0</v>
      </c>
      <c r="L20" s="37"/>
    </row>
    <row r="21" spans="1:12" ht="15.5" thickTop="1" thickBot="1" x14ac:dyDescent="0.4">
      <c r="A21" s="5">
        <v>45658</v>
      </c>
      <c r="B21" s="4">
        <v>2</v>
      </c>
      <c r="C21" s="21">
        <v>120</v>
      </c>
      <c r="D21" s="24">
        <v>184</v>
      </c>
      <c r="E21" s="27">
        <v>29.09090909090909</v>
      </c>
      <c r="F21" s="30">
        <v>35</v>
      </c>
      <c r="G21" s="34">
        <f t="shared" si="0"/>
        <v>41.427272727272729</v>
      </c>
      <c r="H21" s="43" t="str">
        <f t="shared" si="1"/>
        <v>среден 3</v>
      </c>
      <c r="I21" s="4"/>
      <c r="J21" s="4">
        <f t="shared" si="2"/>
        <v>0</v>
      </c>
      <c r="L21" s="39" t="s">
        <v>56</v>
      </c>
    </row>
    <row r="22" spans="1:12" ht="15.5" thickTop="1" thickBot="1" x14ac:dyDescent="0.4">
      <c r="A22" s="5">
        <v>45682</v>
      </c>
      <c r="B22" s="4">
        <v>2</v>
      </c>
      <c r="C22" s="21">
        <v>25</v>
      </c>
      <c r="D22" s="24">
        <v>26</v>
      </c>
      <c r="E22" s="27">
        <v>18.18181818181818</v>
      </c>
      <c r="F22" s="30" t="s">
        <v>59</v>
      </c>
      <c r="G22" s="34" t="str">
        <f t="shared" si="0"/>
        <v/>
      </c>
      <c r="H22" s="43" t="str">
        <f t="shared" si="1"/>
        <v>не се яви</v>
      </c>
      <c r="I22" s="4"/>
      <c r="J22" s="4">
        <f t="shared" si="2"/>
        <v>0</v>
      </c>
      <c r="L22" s="42">
        <f>COUNTIF(H:H,"добър 4")</f>
        <v>2</v>
      </c>
    </row>
    <row r="23" spans="1:12" ht="15.5" thickTop="1" thickBot="1" x14ac:dyDescent="0.4">
      <c r="A23" s="5">
        <v>45689</v>
      </c>
      <c r="B23" s="4">
        <v>2</v>
      </c>
      <c r="C23" s="21">
        <v>0</v>
      </c>
      <c r="D23" s="24">
        <v>0</v>
      </c>
      <c r="E23" s="27"/>
      <c r="F23" s="30">
        <v>0</v>
      </c>
      <c r="G23" s="34">
        <f t="shared" si="0"/>
        <v>0</v>
      </c>
      <c r="H23" s="43" t="str">
        <f t="shared" si="1"/>
        <v>слаб 2</v>
      </c>
      <c r="I23" s="4"/>
      <c r="J23" s="4">
        <f t="shared" si="2"/>
        <v>0</v>
      </c>
      <c r="L23" s="37"/>
    </row>
    <row r="24" spans="1:12" ht="15.5" thickTop="1" thickBot="1" x14ac:dyDescent="0.4">
      <c r="A24" s="5">
        <v>45778</v>
      </c>
      <c r="B24" s="4">
        <v>2</v>
      </c>
      <c r="C24" s="21">
        <v>0</v>
      </c>
      <c r="D24" s="24">
        <v>0</v>
      </c>
      <c r="E24" s="27"/>
      <c r="F24" s="30" t="s">
        <v>59</v>
      </c>
      <c r="G24" s="34" t="str">
        <f t="shared" si="0"/>
        <v/>
      </c>
      <c r="H24" s="43" t="str">
        <f t="shared" si="1"/>
        <v>не се яви</v>
      </c>
      <c r="I24" s="4"/>
      <c r="J24" s="4">
        <f t="shared" si="2"/>
        <v>0</v>
      </c>
      <c r="L24" s="39" t="s">
        <v>57</v>
      </c>
    </row>
    <row r="25" spans="1:12" ht="15.5" thickTop="1" thickBot="1" x14ac:dyDescent="0.4">
      <c r="A25" s="5">
        <v>45787</v>
      </c>
      <c r="B25" s="4">
        <v>2</v>
      </c>
      <c r="C25" s="21">
        <v>180</v>
      </c>
      <c r="D25" s="24">
        <v>123</v>
      </c>
      <c r="E25" s="27">
        <v>27.27272727272727</v>
      </c>
      <c r="F25" s="30">
        <v>18</v>
      </c>
      <c r="G25" s="34">
        <f t="shared" si="0"/>
        <v>0</v>
      </c>
      <c r="H25" s="43" t="str">
        <f t="shared" si="1"/>
        <v>слаб 2</v>
      </c>
      <c r="I25" s="4"/>
      <c r="J25" s="4">
        <f t="shared" si="2"/>
        <v>0</v>
      </c>
      <c r="L25" s="42">
        <f>COUNTIF(H:H,"мн. добър 5")</f>
        <v>0</v>
      </c>
    </row>
    <row r="26" spans="1:12" ht="15.5" thickTop="1" thickBot="1" x14ac:dyDescent="0.4">
      <c r="A26" s="5">
        <v>45793</v>
      </c>
      <c r="B26" s="4">
        <v>2</v>
      </c>
      <c r="C26" s="21">
        <v>0</v>
      </c>
      <c r="D26" s="24">
        <v>0</v>
      </c>
      <c r="E26" s="27"/>
      <c r="F26" s="30" t="s">
        <v>59</v>
      </c>
      <c r="G26" s="34" t="str">
        <f t="shared" si="0"/>
        <v/>
      </c>
      <c r="H26" s="43" t="str">
        <f t="shared" si="1"/>
        <v>не се яви</v>
      </c>
      <c r="I26" s="4"/>
      <c r="J26" s="4">
        <f t="shared" si="2"/>
        <v>0</v>
      </c>
      <c r="L26" s="37"/>
    </row>
    <row r="27" spans="1:12" ht="15.5" thickTop="1" thickBot="1" x14ac:dyDescent="0.4">
      <c r="A27" s="5" t="s">
        <v>11</v>
      </c>
      <c r="B27" s="4">
        <v>2</v>
      </c>
      <c r="C27" s="21">
        <v>25</v>
      </c>
      <c r="D27" s="24">
        <v>18</v>
      </c>
      <c r="E27" s="27"/>
      <c r="F27" s="30" t="s">
        <v>59</v>
      </c>
      <c r="G27" s="34" t="str">
        <f t="shared" si="0"/>
        <v/>
      </c>
      <c r="H27" s="43" t="str">
        <f t="shared" si="1"/>
        <v>не се яви</v>
      </c>
      <c r="I27" s="4"/>
      <c r="J27" s="4">
        <f t="shared" si="2"/>
        <v>0</v>
      </c>
      <c r="L27" s="39" t="s">
        <v>58</v>
      </c>
    </row>
    <row r="28" spans="1:12" ht="15.5" thickTop="1" thickBot="1" x14ac:dyDescent="0.4">
      <c r="A28" s="5" t="s">
        <v>5</v>
      </c>
      <c r="B28" s="4">
        <v>2</v>
      </c>
      <c r="C28" s="21">
        <v>50</v>
      </c>
      <c r="D28" s="24">
        <v>49</v>
      </c>
      <c r="E28" s="27">
        <v>9.0909090909090899</v>
      </c>
      <c r="F28" s="30" t="s">
        <v>59</v>
      </c>
      <c r="G28" s="34" t="str">
        <f t="shared" si="0"/>
        <v/>
      </c>
      <c r="H28" s="43" t="str">
        <f t="shared" si="1"/>
        <v>не се яви</v>
      </c>
      <c r="I28" s="4"/>
      <c r="J28" s="4">
        <f t="shared" si="2"/>
        <v>0</v>
      </c>
      <c r="L28" s="42">
        <f>COUNTIF(H:H,"отличен 6")</f>
        <v>0</v>
      </c>
    </row>
    <row r="29" spans="1:12" ht="15.5" thickTop="1" thickBot="1" x14ac:dyDescent="0.4">
      <c r="A29" s="5" t="s">
        <v>14</v>
      </c>
      <c r="B29" s="4">
        <v>2</v>
      </c>
      <c r="C29" s="21">
        <v>31</v>
      </c>
      <c r="D29" s="24">
        <v>47</v>
      </c>
      <c r="E29" s="27">
        <v>0</v>
      </c>
      <c r="F29" s="30" t="s">
        <v>59</v>
      </c>
      <c r="G29" s="34" t="str">
        <f t="shared" si="0"/>
        <v/>
      </c>
      <c r="H29" s="43" t="str">
        <f t="shared" si="1"/>
        <v>не се яви</v>
      </c>
      <c r="I29" s="4"/>
      <c r="J29" s="4">
        <f t="shared" si="2"/>
        <v>0</v>
      </c>
    </row>
    <row r="30" spans="1:12" ht="15.5" thickTop="1" thickBot="1" x14ac:dyDescent="0.4">
      <c r="A30" s="5" t="s">
        <v>34</v>
      </c>
      <c r="B30" s="4">
        <v>2</v>
      </c>
      <c r="C30" s="21">
        <v>0</v>
      </c>
      <c r="D30" s="24">
        <v>0</v>
      </c>
      <c r="E30" s="27"/>
      <c r="F30" s="30" t="s">
        <v>59</v>
      </c>
      <c r="G30" s="34" t="str">
        <f t="shared" si="0"/>
        <v/>
      </c>
      <c r="H30" s="43" t="str">
        <f t="shared" si="1"/>
        <v>не се яви</v>
      </c>
      <c r="I30" s="4"/>
      <c r="J30" s="4">
        <f t="shared" si="2"/>
        <v>0</v>
      </c>
    </row>
    <row r="31" spans="1:12" ht="15.5" thickTop="1" thickBot="1" x14ac:dyDescent="0.4">
      <c r="A31" s="5" t="s">
        <v>10</v>
      </c>
      <c r="B31" s="4">
        <v>2</v>
      </c>
      <c r="C31" s="21">
        <v>50</v>
      </c>
      <c r="D31" s="24">
        <v>0</v>
      </c>
      <c r="E31" s="27"/>
      <c r="F31" s="30" t="s">
        <v>59</v>
      </c>
      <c r="G31" s="34" t="str">
        <f t="shared" si="0"/>
        <v/>
      </c>
      <c r="H31" s="43" t="str">
        <f t="shared" si="1"/>
        <v>не се яви</v>
      </c>
      <c r="I31" s="4"/>
      <c r="J31" s="4">
        <f t="shared" si="2"/>
        <v>0</v>
      </c>
    </row>
    <row r="32" spans="1:12" ht="15.5" thickTop="1" thickBot="1" x14ac:dyDescent="0.4">
      <c r="A32" s="5" t="s">
        <v>0</v>
      </c>
      <c r="B32" s="4">
        <v>2</v>
      </c>
      <c r="C32" s="21">
        <v>0</v>
      </c>
      <c r="D32" s="24">
        <v>0</v>
      </c>
      <c r="E32" s="27"/>
      <c r="F32" s="30" t="s">
        <v>59</v>
      </c>
      <c r="G32" s="34" t="str">
        <f t="shared" si="0"/>
        <v/>
      </c>
      <c r="H32" s="43" t="str">
        <f t="shared" si="1"/>
        <v>не се яви</v>
      </c>
      <c r="I32" s="4"/>
      <c r="J32" s="4">
        <f t="shared" si="2"/>
        <v>0</v>
      </c>
    </row>
    <row r="33" spans="1:10" ht="15.5" thickTop="1" thickBot="1" x14ac:dyDescent="0.4">
      <c r="A33" s="5" t="s">
        <v>1</v>
      </c>
      <c r="B33" s="4">
        <v>2</v>
      </c>
      <c r="C33" s="21">
        <v>31</v>
      </c>
      <c r="D33" s="24">
        <v>53</v>
      </c>
      <c r="E33" s="27">
        <v>18.18181818181818</v>
      </c>
      <c r="F33" s="30" t="s">
        <v>59</v>
      </c>
      <c r="G33" s="34" t="str">
        <f t="shared" si="0"/>
        <v/>
      </c>
      <c r="H33" s="43" t="str">
        <f t="shared" si="1"/>
        <v>не се яви</v>
      </c>
      <c r="I33" s="4"/>
      <c r="J33" s="4">
        <f t="shared" si="2"/>
        <v>0</v>
      </c>
    </row>
    <row r="34" spans="1:10" ht="15.5" thickTop="1" thickBot="1" x14ac:dyDescent="0.4">
      <c r="A34" s="5" t="s">
        <v>4</v>
      </c>
      <c r="B34" s="4">
        <v>2</v>
      </c>
      <c r="C34" s="21">
        <v>0</v>
      </c>
      <c r="D34" s="24">
        <v>0</v>
      </c>
      <c r="E34" s="27"/>
      <c r="F34" s="30" t="s">
        <v>59</v>
      </c>
      <c r="G34" s="34" t="str">
        <f t="shared" si="0"/>
        <v/>
      </c>
      <c r="H34" s="43" t="str">
        <f t="shared" si="1"/>
        <v>не се яви</v>
      </c>
      <c r="I34" s="4"/>
      <c r="J34" s="4">
        <f t="shared" si="2"/>
        <v>0</v>
      </c>
    </row>
    <row r="35" spans="1:10" ht="15.5" thickTop="1" thickBot="1" x14ac:dyDescent="0.4">
      <c r="A35" s="5" t="s">
        <v>2</v>
      </c>
      <c r="B35" s="4">
        <v>2</v>
      </c>
      <c r="C35" s="21">
        <v>85</v>
      </c>
      <c r="D35" s="24">
        <v>21</v>
      </c>
      <c r="E35" s="27">
        <v>18.18181818181818</v>
      </c>
      <c r="F35" s="30" t="s">
        <v>59</v>
      </c>
      <c r="G35" s="34" t="str">
        <f t="shared" si="0"/>
        <v/>
      </c>
      <c r="H35" s="43" t="str">
        <f t="shared" si="1"/>
        <v>не се яви</v>
      </c>
      <c r="I35" s="4"/>
      <c r="J35" s="4">
        <f t="shared" si="2"/>
        <v>0</v>
      </c>
    </row>
    <row r="36" spans="1:10" ht="15.5" thickTop="1" thickBot="1" x14ac:dyDescent="0.4">
      <c r="A36" s="5" t="s">
        <v>3</v>
      </c>
      <c r="B36" s="4">
        <v>2</v>
      </c>
      <c r="C36" s="21">
        <v>10</v>
      </c>
      <c r="D36" s="24">
        <v>0</v>
      </c>
      <c r="E36" s="27"/>
      <c r="F36" s="30">
        <v>15</v>
      </c>
      <c r="G36" s="34">
        <f t="shared" si="0"/>
        <v>0</v>
      </c>
      <c r="H36" s="43" t="str">
        <f t="shared" si="1"/>
        <v>слаб 2</v>
      </c>
      <c r="I36" s="4"/>
      <c r="J36" s="4">
        <f t="shared" si="2"/>
        <v>0</v>
      </c>
    </row>
    <row r="37" spans="1:10" ht="15.5" thickTop="1" thickBot="1" x14ac:dyDescent="0.4">
      <c r="A37" s="8" t="s">
        <v>20</v>
      </c>
      <c r="B37" s="9">
        <v>2</v>
      </c>
      <c r="C37" s="22">
        <v>180</v>
      </c>
      <c r="D37" s="25">
        <v>0</v>
      </c>
      <c r="E37" s="28">
        <v>27.27272727272727</v>
      </c>
      <c r="F37" s="31">
        <v>0</v>
      </c>
      <c r="G37" s="35">
        <f t="shared" si="0"/>
        <v>0</v>
      </c>
      <c r="H37" s="43" t="str">
        <f t="shared" si="1"/>
        <v>слаб 2</v>
      </c>
      <c r="I37" s="9"/>
      <c r="J37" s="9">
        <f t="shared" si="2"/>
        <v>0</v>
      </c>
    </row>
    <row r="38" spans="1:10" ht="15.5" thickTop="1" thickBot="1" x14ac:dyDescent="0.4">
      <c r="A38" s="6" t="s">
        <v>22</v>
      </c>
      <c r="B38" s="7">
        <v>3</v>
      </c>
      <c r="C38" s="20">
        <v>0</v>
      </c>
      <c r="D38" s="23">
        <v>60</v>
      </c>
      <c r="E38" s="26">
        <v>9.0909090909090899</v>
      </c>
      <c r="F38" s="29" t="s">
        <v>59</v>
      </c>
      <c r="G38" s="33" t="str">
        <f t="shared" si="0"/>
        <v/>
      </c>
      <c r="H38" s="43" t="str">
        <f t="shared" si="1"/>
        <v>не се яви</v>
      </c>
      <c r="I38" s="7"/>
      <c r="J38" s="7">
        <f t="shared" si="2"/>
        <v>0</v>
      </c>
    </row>
    <row r="39" spans="1:10" ht="15.5" thickTop="1" thickBot="1" x14ac:dyDescent="0.4">
      <c r="A39" s="5" t="s">
        <v>26</v>
      </c>
      <c r="B39" s="4">
        <v>3</v>
      </c>
      <c r="C39" s="21">
        <v>70</v>
      </c>
      <c r="D39" s="24">
        <v>125</v>
      </c>
      <c r="E39" s="27">
        <v>36.36363636363636</v>
      </c>
      <c r="F39" s="30">
        <v>1</v>
      </c>
      <c r="G39" s="34">
        <f t="shared" si="0"/>
        <v>0</v>
      </c>
      <c r="H39" s="43" t="str">
        <f t="shared" si="1"/>
        <v>слаб 2</v>
      </c>
      <c r="I39" s="4"/>
      <c r="J39" s="4">
        <f t="shared" si="2"/>
        <v>0</v>
      </c>
    </row>
    <row r="40" spans="1:10" ht="15.5" thickTop="1" thickBot="1" x14ac:dyDescent="0.4">
      <c r="A40" s="5" t="s">
        <v>8</v>
      </c>
      <c r="B40" s="4">
        <v>3</v>
      </c>
      <c r="C40" s="21">
        <v>0</v>
      </c>
      <c r="D40" s="24">
        <v>0</v>
      </c>
      <c r="E40" s="27"/>
      <c r="F40" s="30" t="s">
        <v>59</v>
      </c>
      <c r="G40" s="34" t="str">
        <f t="shared" si="0"/>
        <v/>
      </c>
      <c r="H40" s="43" t="str">
        <f t="shared" si="1"/>
        <v>не се яви</v>
      </c>
      <c r="I40" s="4"/>
      <c r="J40" s="4">
        <f t="shared" si="2"/>
        <v>0</v>
      </c>
    </row>
    <row r="41" spans="1:10" ht="15.5" thickTop="1" thickBot="1" x14ac:dyDescent="0.4">
      <c r="A41" s="5" t="s">
        <v>16</v>
      </c>
      <c r="B41" s="4">
        <v>3</v>
      </c>
      <c r="C41" s="21">
        <v>195</v>
      </c>
      <c r="D41" s="24">
        <v>180</v>
      </c>
      <c r="E41" s="27">
        <v>60.909090909090907</v>
      </c>
      <c r="F41" s="30">
        <v>20</v>
      </c>
      <c r="G41" s="34">
        <f t="shared" si="0"/>
        <v>52.022727272727266</v>
      </c>
      <c r="H41" s="43" t="str">
        <f t="shared" si="1"/>
        <v>добър 4</v>
      </c>
      <c r="I41" s="4">
        <v>4</v>
      </c>
      <c r="J41" s="4">
        <f t="shared" si="2"/>
        <v>5</v>
      </c>
    </row>
    <row r="42" spans="1:10" ht="15.5" thickTop="1" thickBot="1" x14ac:dyDescent="0.4">
      <c r="A42" s="5" t="s">
        <v>35</v>
      </c>
      <c r="B42" s="4">
        <v>3</v>
      </c>
      <c r="C42" s="21">
        <v>0</v>
      </c>
      <c r="D42" s="24">
        <v>120</v>
      </c>
      <c r="E42" s="27">
        <v>13.636363636363635</v>
      </c>
      <c r="F42" s="30" t="s">
        <v>59</v>
      </c>
      <c r="G42" s="34" t="str">
        <f t="shared" si="0"/>
        <v/>
      </c>
      <c r="H42" s="43" t="str">
        <f t="shared" si="1"/>
        <v>не се яви</v>
      </c>
      <c r="I42" s="4"/>
      <c r="J42" s="4">
        <f t="shared" si="2"/>
        <v>0</v>
      </c>
    </row>
    <row r="43" spans="1:10" ht="15.5" thickTop="1" thickBot="1" x14ac:dyDescent="0.4">
      <c r="A43" s="5" t="s">
        <v>18</v>
      </c>
      <c r="B43" s="4">
        <v>3</v>
      </c>
      <c r="C43" s="21">
        <v>20</v>
      </c>
      <c r="D43" s="24">
        <v>60</v>
      </c>
      <c r="E43" s="27">
        <v>18.18181818181818</v>
      </c>
      <c r="F43" s="30">
        <v>7</v>
      </c>
      <c r="G43" s="34">
        <f t="shared" si="0"/>
        <v>0</v>
      </c>
      <c r="H43" s="43" t="str">
        <f t="shared" si="1"/>
        <v>слаб 2</v>
      </c>
      <c r="I43" s="4"/>
      <c r="J43" s="4">
        <f t="shared" si="2"/>
        <v>0</v>
      </c>
    </row>
    <row r="44" spans="1:10" ht="15.5" thickTop="1" thickBot="1" x14ac:dyDescent="0.4">
      <c r="A44" s="5" t="s">
        <v>23</v>
      </c>
      <c r="B44" s="4">
        <v>3</v>
      </c>
      <c r="C44" s="21">
        <v>0</v>
      </c>
      <c r="D44" s="24">
        <v>110</v>
      </c>
      <c r="E44" s="27">
        <v>18.18181818181818</v>
      </c>
      <c r="F44" s="30" t="s">
        <v>59</v>
      </c>
      <c r="G44" s="34" t="str">
        <f t="shared" si="0"/>
        <v/>
      </c>
      <c r="H44" s="43" t="str">
        <f t="shared" si="1"/>
        <v>не се яви</v>
      </c>
      <c r="I44" s="4"/>
      <c r="J44" s="4">
        <f t="shared" si="2"/>
        <v>0</v>
      </c>
    </row>
    <row r="45" spans="1:10" ht="15.5" thickTop="1" thickBot="1" x14ac:dyDescent="0.4">
      <c r="A45" s="5" t="s">
        <v>21</v>
      </c>
      <c r="B45" s="4">
        <v>3</v>
      </c>
      <c r="C45" s="21">
        <v>0</v>
      </c>
      <c r="D45" s="24">
        <v>15</v>
      </c>
      <c r="E45" s="27">
        <v>9.0909090909090899</v>
      </c>
      <c r="F45" s="30">
        <v>20</v>
      </c>
      <c r="G45" s="34">
        <f t="shared" si="0"/>
        <v>0</v>
      </c>
      <c r="H45" s="43" t="str">
        <f t="shared" si="1"/>
        <v>слаб 2</v>
      </c>
      <c r="I45" s="4"/>
      <c r="J45" s="4">
        <f t="shared" si="2"/>
        <v>0</v>
      </c>
    </row>
    <row r="46" spans="1:10" ht="15.5" thickTop="1" thickBot="1" x14ac:dyDescent="0.4">
      <c r="A46" s="5" t="s">
        <v>38</v>
      </c>
      <c r="B46" s="4">
        <v>3</v>
      </c>
      <c r="C46" s="21">
        <v>0</v>
      </c>
      <c r="D46" s="24">
        <v>0</v>
      </c>
      <c r="E46" s="27"/>
      <c r="F46" s="30" t="s">
        <v>59</v>
      </c>
      <c r="G46" s="34" t="str">
        <f t="shared" si="0"/>
        <v/>
      </c>
      <c r="H46" s="43" t="str">
        <f t="shared" si="1"/>
        <v>не се яви</v>
      </c>
      <c r="I46" s="4"/>
      <c r="J46" s="4">
        <f t="shared" si="2"/>
        <v>0</v>
      </c>
    </row>
    <row r="47" spans="1:10" ht="15.5" thickTop="1" thickBot="1" x14ac:dyDescent="0.4">
      <c r="A47" s="5" t="s">
        <v>31</v>
      </c>
      <c r="B47" s="4">
        <v>3</v>
      </c>
      <c r="C47" s="21">
        <v>0</v>
      </c>
      <c r="D47" s="24">
        <v>80</v>
      </c>
      <c r="E47" s="27">
        <v>0</v>
      </c>
      <c r="F47" s="30">
        <v>0</v>
      </c>
      <c r="G47" s="34">
        <f t="shared" si="0"/>
        <v>0</v>
      </c>
      <c r="H47" s="43" t="str">
        <f t="shared" si="1"/>
        <v>слаб 2</v>
      </c>
      <c r="I47" s="4"/>
      <c r="J47" s="4">
        <f t="shared" si="2"/>
        <v>0</v>
      </c>
    </row>
    <row r="48" spans="1:10" ht="15.5" thickTop="1" thickBot="1" x14ac:dyDescent="0.4">
      <c r="A48" s="5" t="s">
        <v>9</v>
      </c>
      <c r="B48" s="4">
        <v>3</v>
      </c>
      <c r="C48" s="21">
        <v>0</v>
      </c>
      <c r="D48" s="24">
        <v>0</v>
      </c>
      <c r="E48" s="27"/>
      <c r="F48" s="30" t="s">
        <v>59</v>
      </c>
      <c r="G48" s="34" t="str">
        <f t="shared" si="0"/>
        <v/>
      </c>
      <c r="H48" s="43" t="str">
        <f t="shared" si="1"/>
        <v>не се яви</v>
      </c>
      <c r="I48" s="4"/>
      <c r="J48" s="4">
        <f t="shared" si="2"/>
        <v>0</v>
      </c>
    </row>
    <row r="49" spans="1:10" ht="15.5" thickTop="1" thickBot="1" x14ac:dyDescent="0.4">
      <c r="A49" s="5" t="s">
        <v>32</v>
      </c>
      <c r="B49" s="4">
        <v>3</v>
      </c>
      <c r="C49" s="21">
        <v>70</v>
      </c>
      <c r="D49" s="24">
        <v>160</v>
      </c>
      <c r="E49" s="27">
        <v>54.54545454545454</v>
      </c>
      <c r="F49" s="30">
        <v>14</v>
      </c>
      <c r="G49" s="34">
        <f t="shared" si="0"/>
        <v>0</v>
      </c>
      <c r="H49" s="43" t="str">
        <f t="shared" si="1"/>
        <v>слаб 2</v>
      </c>
      <c r="I49" s="4"/>
      <c r="J49" s="4">
        <f t="shared" si="2"/>
        <v>0</v>
      </c>
    </row>
    <row r="50" spans="1:10" ht="15.5" thickTop="1" thickBot="1" x14ac:dyDescent="0.4">
      <c r="A50" s="5" t="s">
        <v>40</v>
      </c>
      <c r="B50" s="4">
        <v>3</v>
      </c>
      <c r="C50" s="21">
        <v>110</v>
      </c>
      <c r="D50" s="24">
        <v>170</v>
      </c>
      <c r="E50" s="27">
        <v>36.36363636363636</v>
      </c>
      <c r="F50" s="30">
        <v>0</v>
      </c>
      <c r="G50" s="34">
        <f t="shared" si="0"/>
        <v>0</v>
      </c>
      <c r="H50" s="43" t="str">
        <f t="shared" si="1"/>
        <v>слаб 2</v>
      </c>
      <c r="I50" s="4"/>
      <c r="J50" s="4">
        <f t="shared" si="2"/>
        <v>0</v>
      </c>
    </row>
    <row r="51" spans="1:10" ht="15.5" thickTop="1" thickBot="1" x14ac:dyDescent="0.4">
      <c r="A51" s="5" t="s">
        <v>29</v>
      </c>
      <c r="B51" s="4">
        <v>3</v>
      </c>
      <c r="C51" s="21">
        <v>125</v>
      </c>
      <c r="D51" s="24">
        <v>145</v>
      </c>
      <c r="E51" s="27">
        <v>36.36363636363636</v>
      </c>
      <c r="F51" s="30">
        <v>15</v>
      </c>
      <c r="G51" s="34">
        <f t="shared" si="0"/>
        <v>0</v>
      </c>
      <c r="H51" s="43" t="str">
        <f t="shared" si="1"/>
        <v>слаб 2</v>
      </c>
      <c r="I51" s="4"/>
      <c r="J51" s="4">
        <f t="shared" si="2"/>
        <v>0</v>
      </c>
    </row>
    <row r="52" spans="1:10" ht="15.5" thickTop="1" thickBot="1" x14ac:dyDescent="0.4">
      <c r="A52" s="5" t="s">
        <v>37</v>
      </c>
      <c r="B52" s="4">
        <v>3</v>
      </c>
      <c r="C52" s="21">
        <v>0</v>
      </c>
      <c r="D52" s="24">
        <v>0</v>
      </c>
      <c r="E52" s="27"/>
      <c r="F52" s="30" t="s">
        <v>59</v>
      </c>
      <c r="G52" s="34" t="str">
        <f t="shared" si="0"/>
        <v/>
      </c>
      <c r="H52" s="43" t="str">
        <f t="shared" si="1"/>
        <v>не се яви</v>
      </c>
      <c r="I52" s="4"/>
      <c r="J52" s="4">
        <f t="shared" si="2"/>
        <v>0</v>
      </c>
    </row>
    <row r="53" spans="1:10" ht="15.5" thickTop="1" thickBot="1" x14ac:dyDescent="0.4">
      <c r="A53" s="5" t="s">
        <v>27</v>
      </c>
      <c r="B53" s="4">
        <v>3</v>
      </c>
      <c r="C53" s="21">
        <v>140</v>
      </c>
      <c r="D53" s="24">
        <v>140</v>
      </c>
      <c r="E53" s="27">
        <v>18.18181818181818</v>
      </c>
      <c r="F53" s="30">
        <v>4</v>
      </c>
      <c r="G53" s="34">
        <f t="shared" si="0"/>
        <v>0</v>
      </c>
      <c r="H53" s="43" t="str">
        <f t="shared" si="1"/>
        <v>слаб 2</v>
      </c>
      <c r="I53" s="4"/>
      <c r="J53" s="4">
        <f t="shared" si="2"/>
        <v>0</v>
      </c>
    </row>
    <row r="54" spans="1:10" ht="15.5" thickTop="1" thickBot="1" x14ac:dyDescent="0.4">
      <c r="A54" s="5" t="s">
        <v>15</v>
      </c>
      <c r="B54" s="4">
        <v>3</v>
      </c>
      <c r="C54" s="21">
        <v>105</v>
      </c>
      <c r="D54" s="24">
        <v>180</v>
      </c>
      <c r="E54" s="27">
        <v>18.18181818181818</v>
      </c>
      <c r="F54" s="30">
        <v>15</v>
      </c>
      <c r="G54" s="34">
        <f t="shared" si="0"/>
        <v>0</v>
      </c>
      <c r="H54" s="43" t="str">
        <f t="shared" si="1"/>
        <v>слаб 2</v>
      </c>
      <c r="I54" s="4"/>
      <c r="J54" s="4">
        <f t="shared" si="2"/>
        <v>0</v>
      </c>
    </row>
    <row r="55" spans="1:10" ht="15" thickTop="1" x14ac:dyDescent="0.35">
      <c r="C55" s="11"/>
      <c r="D55" s="11"/>
      <c r="E55" s="11"/>
      <c r="F55" s="11"/>
      <c r="G55" s="11"/>
      <c r="H55" s="11"/>
    </row>
    <row r="56" spans="1:10" ht="15" thickBot="1" x14ac:dyDescent="0.4">
      <c r="A56" s="10">
        <v>43993</v>
      </c>
      <c r="B56" s="4"/>
      <c r="C56" s="21">
        <v>105</v>
      </c>
      <c r="D56" s="24">
        <v>108</v>
      </c>
      <c r="E56" s="27">
        <v>49.999999999999993</v>
      </c>
      <c r="F56" s="32">
        <v>40</v>
      </c>
      <c r="G56" s="34">
        <f>IF(F56="","",IF(C56*0.05+D56*0.05+E56*0.3+F56*0.5 &lt; $P$3, 0, C56*0.05+D56*0.05+E56*0.3+F56*0.5+J56))</f>
        <v>45.65</v>
      </c>
      <c r="H56" s="43" t="str">
        <f>IF(F56="","не се яви", IF(G56&lt;$P$3,"слаб 2",IF(G56&lt;$P$4,"среден 3",IF(G56&lt;$P$5,"добър 4",IF(G56&lt;$P$6,"мн. добър 5","отличен 6")))))</f>
        <v>среден 3</v>
      </c>
      <c r="I56" s="3"/>
      <c r="J56" s="4">
        <f t="shared" si="2"/>
        <v>0</v>
      </c>
    </row>
    <row r="57" spans="1:10" ht="15" thickTop="1" x14ac:dyDescent="0.35"/>
  </sheetData>
  <sortState ref="A2:C54">
    <sortCondition ref="B2:B54"/>
  </sortState>
  <mergeCells count="8">
    <mergeCell ref="L7:M7"/>
    <mergeCell ref="L10:M10"/>
    <mergeCell ref="L2:O2"/>
    <mergeCell ref="P2:R2"/>
    <mergeCell ref="L3:M3"/>
    <mergeCell ref="L4:M4"/>
    <mergeCell ref="L5:M5"/>
    <mergeCell ref="L6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2024-06-26T10:51:54Z</dcterms:created>
  <dcterms:modified xsi:type="dcterms:W3CDTF">2024-06-26T10:52:02Z</dcterms:modified>
</cp:coreProperties>
</file>