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A-spring-2024\"/>
    </mc:Choice>
  </mc:AlternateContent>
  <bookViews>
    <workbookView xWindow="0" yWindow="0" windowWidth="19200" windowHeight="5570"/>
  </bookViews>
  <sheets>
    <sheet name="Inf" sheetId="1" r:id="rId1"/>
  </sheets>
  <calcPr calcId="162913"/>
</workbook>
</file>

<file path=xl/calcChain.xml><?xml version="1.0" encoding="utf-8"?>
<calcChain xmlns="http://schemas.openxmlformats.org/spreadsheetml/2006/main">
  <c r="H3" i="1" l="1"/>
  <c r="H4" i="1"/>
  <c r="H9" i="1"/>
  <c r="H10" i="1"/>
  <c r="H11" i="1"/>
  <c r="H13" i="1"/>
  <c r="H14" i="1"/>
  <c r="H15" i="1"/>
  <c r="H16" i="1"/>
  <c r="H23" i="1"/>
  <c r="H26" i="1"/>
  <c r="H29" i="1"/>
  <c r="H37" i="1"/>
  <c r="H38" i="1"/>
  <c r="H42" i="1"/>
  <c r="H44" i="1"/>
  <c r="H49" i="1"/>
  <c r="H51" i="1"/>
  <c r="H56" i="1"/>
  <c r="H58" i="1"/>
  <c r="H2" i="1"/>
  <c r="G3" i="1"/>
  <c r="G4" i="1"/>
  <c r="G5" i="1"/>
  <c r="H5" i="1" s="1"/>
  <c r="G6" i="1"/>
  <c r="H6" i="1" s="1"/>
  <c r="G7" i="1"/>
  <c r="H7" i="1" s="1"/>
  <c r="G8" i="1"/>
  <c r="H8" i="1" s="1"/>
  <c r="G9" i="1"/>
  <c r="G10" i="1"/>
  <c r="G11" i="1"/>
  <c r="G12" i="1"/>
  <c r="H12" i="1" s="1"/>
  <c r="G13" i="1"/>
  <c r="G14" i="1"/>
  <c r="G15" i="1"/>
  <c r="G16" i="1"/>
  <c r="G17" i="1"/>
  <c r="H17" i="1" s="1"/>
  <c r="G19" i="1"/>
  <c r="H19" i="1" s="1"/>
  <c r="G20" i="1"/>
  <c r="H20" i="1" s="1"/>
  <c r="G21" i="1"/>
  <c r="H21" i="1" s="1"/>
  <c r="G22" i="1"/>
  <c r="H22" i="1" s="1"/>
  <c r="G23" i="1"/>
  <c r="G24" i="1"/>
  <c r="H24" i="1" s="1"/>
  <c r="G25" i="1"/>
  <c r="H25" i="1" s="1"/>
  <c r="G26" i="1"/>
  <c r="G29" i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G38" i="1"/>
  <c r="G39" i="1"/>
  <c r="H39" i="1" s="1"/>
  <c r="G40" i="1"/>
  <c r="H40" i="1" s="1"/>
  <c r="G41" i="1"/>
  <c r="H41" i="1" s="1"/>
  <c r="G42" i="1"/>
  <c r="G44" i="1"/>
  <c r="G45" i="1"/>
  <c r="H45" i="1" s="1"/>
  <c r="G46" i="1"/>
  <c r="H46" i="1" s="1"/>
  <c r="G47" i="1"/>
  <c r="H47" i="1" s="1"/>
  <c r="G48" i="1"/>
  <c r="H48" i="1" s="1"/>
  <c r="G49" i="1"/>
  <c r="G50" i="1"/>
  <c r="H50" i="1" s="1"/>
  <c r="G51" i="1"/>
  <c r="G52" i="1"/>
  <c r="H52" i="1" s="1"/>
  <c r="G53" i="1"/>
  <c r="H53" i="1" s="1"/>
  <c r="G54" i="1"/>
  <c r="H54" i="1" s="1"/>
  <c r="G55" i="1"/>
  <c r="H55" i="1" s="1"/>
  <c r="G56" i="1"/>
  <c r="G58" i="1"/>
  <c r="G60" i="1"/>
  <c r="H60" i="1" s="1"/>
  <c r="G61" i="1"/>
  <c r="H61" i="1" s="1"/>
  <c r="G62" i="1"/>
  <c r="H62" i="1" s="1"/>
  <c r="G2" i="1"/>
  <c r="L7" i="1" l="1"/>
  <c r="L6" i="1"/>
  <c r="J49" i="1" l="1"/>
  <c r="J50" i="1"/>
  <c r="J51" i="1"/>
  <c r="J52" i="1"/>
  <c r="J53" i="1"/>
  <c r="J54" i="1"/>
  <c r="J55" i="1"/>
  <c r="J56" i="1"/>
  <c r="J57" i="1"/>
  <c r="G57" i="1" s="1"/>
  <c r="H57" i="1" s="1"/>
  <c r="J58" i="1"/>
  <c r="J59" i="1"/>
  <c r="G59" i="1" s="1"/>
  <c r="H59" i="1" s="1"/>
  <c r="J60" i="1"/>
  <c r="J61" i="1"/>
  <c r="J62" i="1"/>
  <c r="L5" i="1" l="1"/>
  <c r="L4" i="1"/>
  <c r="L3" i="1"/>
  <c r="N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G18" i="1" s="1"/>
  <c r="H18" i="1" s="1"/>
  <c r="J19" i="1"/>
  <c r="J20" i="1"/>
  <c r="J21" i="1"/>
  <c r="J22" i="1"/>
  <c r="J23" i="1"/>
  <c r="J24" i="1"/>
  <c r="J25" i="1"/>
  <c r="J26" i="1"/>
  <c r="J27" i="1"/>
  <c r="G27" i="1" s="1"/>
  <c r="H27" i="1" s="1"/>
  <c r="J28" i="1"/>
  <c r="G28" i="1" s="1"/>
  <c r="H28" i="1" s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G43" i="1" s="1"/>
  <c r="H43" i="1" s="1"/>
  <c r="J44" i="1"/>
  <c r="J45" i="1"/>
  <c r="J46" i="1"/>
  <c r="J47" i="1"/>
  <c r="J48" i="1"/>
  <c r="J2" i="1"/>
  <c r="L26" i="1" l="1"/>
  <c r="L23" i="1"/>
  <c r="L20" i="1"/>
  <c r="L17" i="1"/>
  <c r="L14" i="1"/>
</calcChain>
</file>

<file path=xl/sharedStrings.xml><?xml version="1.0" encoding="utf-8"?>
<sst xmlns="http://schemas.openxmlformats.org/spreadsheetml/2006/main" count="90" uniqueCount="70">
  <si>
    <t>Ф№</t>
  </si>
  <si>
    <t>гр.</t>
  </si>
  <si>
    <t>сума % от домашни</t>
  </si>
  <si>
    <t>семестр. контролно, %</t>
  </si>
  <si>
    <t>изпит, %</t>
  </si>
  <si>
    <t>оценка, %</t>
  </si>
  <si>
    <t>шестобална оценка</t>
  </si>
  <si>
    <t>практ, оценка</t>
  </si>
  <si>
    <t>практ, бонус</t>
  </si>
  <si>
    <t>сума % от малки к.</t>
  </si>
  <si>
    <t>Превръщане на проценти в оценка</t>
  </si>
  <si>
    <t>прагови ст-сти на %тите</t>
  </si>
  <si>
    <t># явили се на изпит:</t>
  </si>
  <si>
    <t>Двойки</t>
  </si>
  <si>
    <t>Тройки</t>
  </si>
  <si>
    <t>Четворки</t>
  </si>
  <si>
    <t>Петици</t>
  </si>
  <si>
    <t>Шестици</t>
  </si>
  <si>
    <t>0MI0800297</t>
  </si>
  <si>
    <t>0MI0800358</t>
  </si>
  <si>
    <t>1MI0800341</t>
  </si>
  <si>
    <t>3MI0800140</t>
  </si>
  <si>
    <t>4MI0800134</t>
  </si>
  <si>
    <t>5MI0800299</t>
  </si>
  <si>
    <t>6MI0800356</t>
  </si>
  <si>
    <t>7MI0800309</t>
  </si>
  <si>
    <t>7MI0800324</t>
  </si>
  <si>
    <t>9MI0800151</t>
  </si>
  <si>
    <t>9MI0800192</t>
  </si>
  <si>
    <t>0MI0800202</t>
  </si>
  <si>
    <t>0MI0800215</t>
  </si>
  <si>
    <t>0MI0800256</t>
  </si>
  <si>
    <t>0MI0800271</t>
  </si>
  <si>
    <t>0MI0800284</t>
  </si>
  <si>
    <t>0MI0800304</t>
  </si>
  <si>
    <t>1MI0800150</t>
  </si>
  <si>
    <t>1MI0800224</t>
  </si>
  <si>
    <t>2MI0800218</t>
  </si>
  <si>
    <t>3MI0800112</t>
  </si>
  <si>
    <t>3MI0800270</t>
  </si>
  <si>
    <t>3MI0800303</t>
  </si>
  <si>
    <t>3MI0800331</t>
  </si>
  <si>
    <t>4MI0800060</t>
  </si>
  <si>
    <t>6MI0800193</t>
  </si>
  <si>
    <t>6MI0800226</t>
  </si>
  <si>
    <t>6MI0800239</t>
  </si>
  <si>
    <t>7MI0800248</t>
  </si>
  <si>
    <t>8MI0800079</t>
  </si>
  <si>
    <t>9MI0800075</t>
  </si>
  <si>
    <t>1MI0800211</t>
  </si>
  <si>
    <t>1MI0800278</t>
  </si>
  <si>
    <t>2MI0800220</t>
  </si>
  <si>
    <t>4MI0800249</t>
  </si>
  <si>
    <t>5MI0800258</t>
  </si>
  <si>
    <t>5MI0800306</t>
  </si>
  <si>
    <t>7MI0800174</t>
  </si>
  <si>
    <t>7MI0800276</t>
  </si>
  <si>
    <t>7MI0800291</t>
  </si>
  <si>
    <t>8MI0800298</t>
  </si>
  <si>
    <t>0MI0800234</t>
  </si>
  <si>
    <t>1MI0800191</t>
  </si>
  <si>
    <t>1MI0800280</t>
  </si>
  <si>
    <t>1MI0800313</t>
  </si>
  <si>
    <t>2MI0800261</t>
  </si>
  <si>
    <t>3MI0800201</t>
  </si>
  <si>
    <t>3MI0800242</t>
  </si>
  <si>
    <t>4MI0800353</t>
  </si>
  <si>
    <t>6MI0800302</t>
  </si>
  <si>
    <t>7MI0800235</t>
  </si>
  <si>
    <t>не се яви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</si>
</sst>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center"/>
    </xf>
    <xf numFmtId="49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4" xfId="0" applyBorder="1" applyAlignment="1">
      <alignment horizontal="center" wrapText="1"/>
    </xf>
    <xf numFmtId="0" fontId="0" fillId="33" borderId="13" xfId="0" applyFill="1" applyBorder="1" applyAlignment="1">
      <alignment horizontal="center" wrapText="1"/>
    </xf>
    <xf numFmtId="0" fontId="0" fillId="34" borderId="14" xfId="0" applyFill="1" applyBorder="1" applyAlignment="1">
      <alignment horizontal="center" wrapText="1"/>
    </xf>
    <xf numFmtId="0" fontId="0" fillId="35" borderId="14" xfId="0" applyFill="1" applyBorder="1" applyAlignment="1">
      <alignment horizontal="center" wrapText="1"/>
    </xf>
    <xf numFmtId="0" fontId="0" fillId="36" borderId="13" xfId="0" applyFill="1" applyBorder="1" applyAlignment="1">
      <alignment wrapText="1"/>
    </xf>
    <xf numFmtId="0" fontId="18" fillId="37" borderId="15" xfId="0" applyFont="1" applyFill="1" applyBorder="1" applyAlignment="1">
      <alignment horizontal="center" wrapText="1"/>
    </xf>
    <xf numFmtId="0" fontId="0" fillId="38" borderId="13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2" fontId="0" fillId="33" borderId="12" xfId="0" applyNumberForma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3" borderId="11" xfId="0" applyNumberFormat="1" applyFill="1" applyBorder="1" applyAlignment="1">
      <alignment horizontal="center"/>
    </xf>
    <xf numFmtId="2" fontId="0" fillId="38" borderId="12" xfId="0" applyNumberFormat="1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2" fontId="0" fillId="38" borderId="11" xfId="0" applyNumberFormat="1" applyFill="1" applyBorder="1" applyAlignment="1">
      <alignment horizontal="center"/>
    </xf>
    <xf numFmtId="2" fontId="0" fillId="34" borderId="12" xfId="0" applyNumberFormat="1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2" fontId="0" fillId="34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6" borderId="12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2" fontId="0" fillId="36" borderId="11" xfId="0" applyNumberFormat="1" applyFill="1" applyBorder="1" applyAlignment="1">
      <alignment horizontal="center"/>
    </xf>
    <xf numFmtId="0" fontId="19" fillId="39" borderId="0" xfId="0" applyFont="1" applyFill="1" applyAlignment="1">
      <alignment horizontal="left"/>
    </xf>
    <xf numFmtId="0" fontId="0" fillId="0" borderId="0" xfId="0" applyAlignment="1"/>
    <xf numFmtId="0" fontId="19" fillId="39" borderId="0" xfId="0" applyFont="1" applyFill="1" applyAlignment="1"/>
    <xf numFmtId="0" fontId="19" fillId="39" borderId="0" xfId="0" applyFont="1" applyFill="1" applyBorder="1" applyAlignment="1">
      <alignment horizontal="left"/>
    </xf>
    <xf numFmtId="0" fontId="19" fillId="39" borderId="0" xfId="0" applyFont="1" applyFill="1" applyBorder="1" applyAlignment="1"/>
    <xf numFmtId="0" fontId="0" fillId="41" borderId="0" xfId="0" applyFill="1" applyAlignment="1">
      <alignment horizontal="center"/>
    </xf>
    <xf numFmtId="0" fontId="19" fillId="39" borderId="0" xfId="0" applyFont="1" applyFill="1" applyBorder="1" applyAlignment="1">
      <alignment horizontal="right"/>
    </xf>
    <xf numFmtId="0" fontId="18" fillId="37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36" borderId="17" xfId="0" applyNumberFormat="1" applyFill="1" applyBorder="1" applyAlignment="1">
      <alignment horizontal="center"/>
    </xf>
    <xf numFmtId="0" fontId="18" fillId="37" borderId="18" xfId="0" applyFont="1" applyFill="1" applyBorder="1" applyAlignment="1">
      <alignment horizontal="center"/>
    </xf>
    <xf numFmtId="0" fontId="19" fillId="39" borderId="0" xfId="0" applyFont="1" applyFill="1" applyAlignment="1"/>
    <xf numFmtId="0" fontId="0" fillId="0" borderId="0" xfId="0" applyAlignment="1"/>
    <xf numFmtId="0" fontId="19" fillId="39" borderId="0" xfId="0" applyFont="1" applyFill="1" applyAlignment="1">
      <alignment horizontal="left"/>
    </xf>
    <xf numFmtId="0" fontId="19" fillId="39" borderId="0" xfId="0" applyFont="1" applyFill="1" applyBorder="1" applyAlignment="1"/>
    <xf numFmtId="49" fontId="0" fillId="0" borderId="17" xfId="0" applyNumberFormat="1" applyBorder="1" applyAlignment="1">
      <alignment horizontal="left"/>
    </xf>
    <xf numFmtId="2" fontId="0" fillId="33" borderId="17" xfId="0" applyNumberFormat="1" applyFill="1" applyBorder="1" applyAlignment="1">
      <alignment horizontal="center"/>
    </xf>
    <xf numFmtId="2" fontId="0" fillId="38" borderId="17" xfId="0" applyNumberFormat="1" applyFill="1" applyBorder="1" applyAlignment="1">
      <alignment horizontal="center"/>
    </xf>
    <xf numFmtId="2" fontId="0" fillId="34" borderId="17" xfId="0" applyNumberFormat="1" applyFill="1" applyBorder="1" applyAlignment="1">
      <alignment horizontal="center"/>
    </xf>
    <xf numFmtId="2" fontId="0" fillId="35" borderId="17" xfId="0" applyNumberFormat="1" applyFill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0" fontId="0" fillId="0" borderId="19" xfId="0" applyBorder="1" applyAlignment="1">
      <alignment horizontal="center"/>
    </xf>
    <xf numFmtId="2" fontId="0" fillId="33" borderId="19" xfId="0" applyNumberFormat="1" applyFill="1" applyBorder="1" applyAlignment="1">
      <alignment horizontal="center"/>
    </xf>
    <xf numFmtId="2" fontId="0" fillId="38" borderId="19" xfId="0" applyNumberFormat="1" applyFill="1" applyBorder="1" applyAlignment="1">
      <alignment horizontal="center"/>
    </xf>
    <xf numFmtId="2" fontId="0" fillId="34" borderId="19" xfId="0" applyNumberFormat="1" applyFill="1" applyBorder="1" applyAlignment="1">
      <alignment horizontal="center"/>
    </xf>
    <xf numFmtId="2" fontId="0" fillId="35" borderId="19" xfId="0" applyNumberFormat="1" applyFill="1" applyBorder="1" applyAlignment="1">
      <alignment horizontal="center"/>
    </xf>
    <xf numFmtId="2" fontId="0" fillId="36" borderId="19" xfId="0" applyNumberFormat="1" applyFill="1" applyBorder="1" applyAlignment="1">
      <alignment horizontal="center"/>
    </xf>
    <xf numFmtId="0" fontId="19" fillId="39" borderId="0" xfId="0" applyFont="1" applyFill="1" applyBorder="1" applyAlignment="1"/>
    <xf numFmtId="0" fontId="0" fillId="0" borderId="0" xfId="0" applyAlignment="1"/>
    <xf numFmtId="0" fontId="19" fillId="39" borderId="0" xfId="0" applyFont="1" applyFill="1" applyAlignment="1"/>
    <xf numFmtId="0" fontId="0" fillId="41" borderId="0" xfId="0" applyFill="1" applyAlignment="1"/>
    <xf numFmtId="0" fontId="0" fillId="40" borderId="0" xfId="0" applyFill="1" applyAlignment="1"/>
    <xf numFmtId="0" fontId="19" fillId="39" borderId="0" xfId="0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3333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>
      <pane ySplit="1" topLeftCell="A17" activePane="bottomLeft" state="frozen"/>
      <selection pane="bottomLeft" activeCell="O24" sqref="O24"/>
    </sheetView>
  </sheetViews>
  <sheetFormatPr defaultRowHeight="14.5" x14ac:dyDescent="0.35"/>
  <cols>
    <col min="1" max="1" width="13.6328125" style="1" customWidth="1"/>
    <col min="2" max="2" width="4.6328125" style="2" customWidth="1"/>
    <col min="3" max="4" width="11" customWidth="1"/>
    <col min="5" max="5" width="13.81640625" customWidth="1"/>
    <col min="7" max="7" width="10.90625" customWidth="1"/>
    <col min="8" max="8" width="12.7265625" customWidth="1"/>
  </cols>
  <sheetData>
    <row r="1" spans="1:18" ht="34" customHeight="1" thickBot="1" x14ac:dyDescent="0.4">
      <c r="A1" s="10" t="s">
        <v>0</v>
      </c>
      <c r="B1" s="10" t="s">
        <v>1</v>
      </c>
      <c r="C1" s="11" t="s">
        <v>2</v>
      </c>
      <c r="D1" s="16" t="s">
        <v>9</v>
      </c>
      <c r="E1" s="12" t="s">
        <v>3</v>
      </c>
      <c r="F1" s="13" t="s">
        <v>4</v>
      </c>
      <c r="G1" s="14" t="s">
        <v>5</v>
      </c>
      <c r="H1" s="15" t="s">
        <v>6</v>
      </c>
      <c r="I1" s="17" t="s">
        <v>7</v>
      </c>
      <c r="J1" s="17" t="s">
        <v>8</v>
      </c>
    </row>
    <row r="2" spans="1:18" ht="15.5" thickTop="1" thickBot="1" x14ac:dyDescent="0.4">
      <c r="A2" s="5">
        <v>81840</v>
      </c>
      <c r="B2" s="6">
        <v>5</v>
      </c>
      <c r="C2" s="18">
        <v>0</v>
      </c>
      <c r="D2" s="21">
        <v>0</v>
      </c>
      <c r="E2" s="24"/>
      <c r="F2" s="27" t="s">
        <v>69</v>
      </c>
      <c r="G2" s="30" t="str">
        <f>IF(F2="не се яви","",IF(C2*0.05+D2*0.05+E2*0.3+F2*0.5 &lt; $P$3, 0, C2*0.05+D2*0.05+E2*0.3+F2*0.5+J2))</f>
        <v/>
      </c>
      <c r="H2" s="40" t="str">
        <f>IF(F2="не се яви","не се яви", IF(G2&lt;$P$3,"слаб 2",IF(G2&lt;$P$4,"среден 3",IF(G2&lt;$P$5,"добър 4",IF(G2&lt;$P$6,"мн. добър 5","отличен 6")))))</f>
        <v>не се яви</v>
      </c>
      <c r="I2" s="3"/>
      <c r="J2" s="3">
        <f>IF(I2=6,10,IF(I2=5,7.5,(IF(I2=4,5,(IF(I2=3,2.5,0))))))</f>
        <v>0</v>
      </c>
      <c r="L2" s="62" t="s">
        <v>10</v>
      </c>
      <c r="M2" s="62"/>
      <c r="N2" s="62"/>
      <c r="O2" s="62"/>
      <c r="P2" s="64" t="s">
        <v>11</v>
      </c>
      <c r="Q2" s="64"/>
      <c r="R2" s="64"/>
    </row>
    <row r="3" spans="1:18" ht="15.5" thickTop="1" thickBot="1" x14ac:dyDescent="0.4">
      <c r="A3" s="4">
        <v>82035</v>
      </c>
      <c r="B3" s="3">
        <v>5</v>
      </c>
      <c r="C3" s="19">
        <v>0</v>
      </c>
      <c r="D3" s="22">
        <v>0</v>
      </c>
      <c r="E3" s="25"/>
      <c r="F3" s="28" t="s">
        <v>69</v>
      </c>
      <c r="G3" s="31" t="str">
        <f t="shared" ref="G3:G62" si="0">IF(F3="не се яви","",IF(C3*0.05+D3*0.05+E3*0.3+F3*0.5 &lt; $P$3, 0, C3*0.05+D3*0.05+E3*0.3+F3*0.5+J3))</f>
        <v/>
      </c>
      <c r="H3" s="40" t="str">
        <f t="shared" ref="H3:H62" si="1">IF(F3="не се яви","не се яви", IF(G3&lt;$P$3,"слаб 2",IF(G3&lt;$P$4,"среден 3",IF(G3&lt;$P$5,"добър 4",IF(G3&lt;$P$6,"мн. добър 5","отличен 6")))))</f>
        <v>не се яви</v>
      </c>
      <c r="I3" s="3"/>
      <c r="J3" s="3">
        <f t="shared" ref="J3:J62" si="2">IF(I3=6,10,IF(I3=5,7.5,(IF(I3=4,5,(IF(I3=3,2.5,0))))))</f>
        <v>0</v>
      </c>
      <c r="L3" s="65" t="str">
        <f>"под "&amp;$P$3&amp;"%: "</f>
        <v xml:space="preserve">под 35%: </v>
      </c>
      <c r="M3" s="65"/>
      <c r="N3" s="33">
        <v>2</v>
      </c>
      <c r="O3" s="33"/>
      <c r="P3" s="34">
        <v>35</v>
      </c>
      <c r="Q3" s="34"/>
      <c r="R3" s="34"/>
    </row>
    <row r="4" spans="1:18" ht="15.5" thickTop="1" thickBot="1" x14ac:dyDescent="0.4">
      <c r="A4" s="4">
        <v>82046</v>
      </c>
      <c r="B4" s="3">
        <v>5</v>
      </c>
      <c r="C4" s="19">
        <v>0</v>
      </c>
      <c r="D4" s="22">
        <v>0</v>
      </c>
      <c r="E4" s="25"/>
      <c r="F4" s="28" t="s">
        <v>69</v>
      </c>
      <c r="G4" s="31" t="str">
        <f t="shared" si="0"/>
        <v/>
      </c>
      <c r="H4" s="40" t="str">
        <f t="shared" si="1"/>
        <v>не се яви</v>
      </c>
      <c r="I4" s="3"/>
      <c r="J4" s="3">
        <f t="shared" si="2"/>
        <v>0</v>
      </c>
      <c r="L4" s="62" t="str">
        <f>"от "&amp;$P$3&amp;"% до "&amp;$P$4&amp;"%:"</f>
        <v>от 35% до 51.25%:</v>
      </c>
      <c r="M4" s="62"/>
      <c r="N4" s="33">
        <v>3</v>
      </c>
      <c r="O4" s="35"/>
      <c r="P4" s="34">
        <v>51.25</v>
      </c>
      <c r="Q4" s="34"/>
      <c r="R4" s="34"/>
    </row>
    <row r="5" spans="1:18" ht="15.5" thickTop="1" thickBot="1" x14ac:dyDescent="0.4">
      <c r="A5" s="4">
        <v>82235</v>
      </c>
      <c r="B5" s="3">
        <v>5</v>
      </c>
      <c r="C5" s="19">
        <v>20</v>
      </c>
      <c r="D5" s="22">
        <v>30</v>
      </c>
      <c r="E5" s="25">
        <v>36.36363636363636</v>
      </c>
      <c r="F5" s="28">
        <v>1</v>
      </c>
      <c r="G5" s="31">
        <f t="shared" si="0"/>
        <v>0</v>
      </c>
      <c r="H5" s="40" t="str">
        <f t="shared" si="1"/>
        <v>слаб 2</v>
      </c>
      <c r="I5" s="3"/>
      <c r="J5" s="3">
        <f t="shared" si="2"/>
        <v>0</v>
      </c>
      <c r="L5" s="60" t="str">
        <f>"от "&amp;$P$4&amp;"% до "&amp;$P$5&amp;"%:"</f>
        <v>от 51.25% до 67.5%:</v>
      </c>
      <c r="M5" s="61"/>
      <c r="N5" s="36">
        <v>4</v>
      </c>
      <c r="O5" s="37"/>
      <c r="P5" s="34">
        <v>67.5</v>
      </c>
      <c r="Q5" s="34"/>
      <c r="R5" s="34"/>
    </row>
    <row r="6" spans="1:18" ht="15.5" thickTop="1" thickBot="1" x14ac:dyDescent="0.4">
      <c r="A6" s="4" t="s">
        <v>18</v>
      </c>
      <c r="B6" s="3">
        <v>5</v>
      </c>
      <c r="C6" s="19">
        <v>160</v>
      </c>
      <c r="D6" s="22">
        <v>80</v>
      </c>
      <c r="E6" s="25">
        <v>31.818181818181817</v>
      </c>
      <c r="F6" s="28">
        <v>1</v>
      </c>
      <c r="G6" s="31">
        <f t="shared" si="0"/>
        <v>0</v>
      </c>
      <c r="H6" s="40" t="str">
        <f t="shared" si="1"/>
        <v>слаб 2</v>
      </c>
      <c r="I6" s="3"/>
      <c r="J6" s="3">
        <f t="shared" si="2"/>
        <v>0</v>
      </c>
      <c r="L6" s="60" t="str">
        <f>"от "&amp;$P$5&amp;"% до "&amp;$P$6&amp;"%:"</f>
        <v>от 67.5% до 83.75%:</v>
      </c>
      <c r="M6" s="61"/>
      <c r="N6" s="36">
        <v>5</v>
      </c>
      <c r="O6" s="47"/>
      <c r="P6" s="45">
        <v>83.75</v>
      </c>
      <c r="Q6" s="34"/>
      <c r="R6" s="34"/>
    </row>
    <row r="7" spans="1:18" ht="15.5" thickTop="1" thickBot="1" x14ac:dyDescent="0.4">
      <c r="A7" s="4" t="s">
        <v>19</v>
      </c>
      <c r="B7" s="3">
        <v>5</v>
      </c>
      <c r="C7" s="19">
        <v>115</v>
      </c>
      <c r="D7" s="22">
        <v>110</v>
      </c>
      <c r="E7" s="25">
        <v>45.454545454545453</v>
      </c>
      <c r="F7" s="28">
        <v>15</v>
      </c>
      <c r="G7" s="31">
        <f t="shared" si="0"/>
        <v>0</v>
      </c>
      <c r="H7" s="40" t="str">
        <f t="shared" si="1"/>
        <v>слаб 2</v>
      </c>
      <c r="I7" s="3"/>
      <c r="J7" s="3">
        <f t="shared" si="2"/>
        <v>0</v>
      </c>
      <c r="L7" s="62" t="str">
        <f>"над "&amp;$P$6&amp;"%:"</f>
        <v>над 83.75%:</v>
      </c>
      <c r="M7" s="61"/>
      <c r="N7" s="46">
        <v>6</v>
      </c>
      <c r="O7" s="44"/>
      <c r="P7" s="34"/>
      <c r="Q7" s="34"/>
      <c r="R7" s="34"/>
    </row>
    <row r="8" spans="1:18" ht="15.5" thickTop="1" thickBot="1" x14ac:dyDescent="0.4">
      <c r="A8" s="4" t="s">
        <v>20</v>
      </c>
      <c r="B8" s="3">
        <v>5</v>
      </c>
      <c r="C8" s="19">
        <v>100</v>
      </c>
      <c r="D8" s="22">
        <v>105</v>
      </c>
      <c r="E8" s="25">
        <v>45.454545454545453</v>
      </c>
      <c r="F8" s="28">
        <v>15</v>
      </c>
      <c r="G8" s="31">
        <f t="shared" si="0"/>
        <v>0</v>
      </c>
      <c r="H8" s="40" t="str">
        <f t="shared" si="1"/>
        <v>слаб 2</v>
      </c>
      <c r="I8" s="3"/>
      <c r="J8" s="3">
        <f t="shared" si="2"/>
        <v>0</v>
      </c>
      <c r="M8" s="34"/>
      <c r="N8" s="34"/>
      <c r="O8" s="34"/>
    </row>
    <row r="9" spans="1:18" ht="15.5" thickTop="1" thickBot="1" x14ac:dyDescent="0.4">
      <c r="A9" s="4" t="s">
        <v>21</v>
      </c>
      <c r="B9" s="3">
        <v>5</v>
      </c>
      <c r="C9" s="19">
        <v>30</v>
      </c>
      <c r="D9" s="22">
        <v>0</v>
      </c>
      <c r="E9" s="25">
        <v>18.18181818181818</v>
      </c>
      <c r="F9" s="28" t="s">
        <v>69</v>
      </c>
      <c r="G9" s="31" t="str">
        <f t="shared" si="0"/>
        <v/>
      </c>
      <c r="H9" s="40" t="str">
        <f t="shared" si="1"/>
        <v>не се яви</v>
      </c>
      <c r="I9" s="3"/>
      <c r="J9" s="3">
        <f t="shared" si="2"/>
        <v>0</v>
      </c>
      <c r="L9" s="63" t="s">
        <v>12</v>
      </c>
      <c r="M9" s="63"/>
      <c r="N9" s="38">
        <f>COUNTIF(F2:F77, "&gt;= 0")</f>
        <v>40</v>
      </c>
      <c r="O9" s="34"/>
    </row>
    <row r="10" spans="1:18" ht="15.5" thickTop="1" thickBot="1" x14ac:dyDescent="0.4">
      <c r="A10" s="4" t="s">
        <v>22</v>
      </c>
      <c r="B10" s="3">
        <v>5</v>
      </c>
      <c r="C10" s="19">
        <v>0</v>
      </c>
      <c r="D10" s="22">
        <v>0</v>
      </c>
      <c r="E10" s="25"/>
      <c r="F10" s="28" t="s">
        <v>69</v>
      </c>
      <c r="G10" s="31" t="str">
        <f t="shared" si="0"/>
        <v/>
      </c>
      <c r="H10" s="40" t="str">
        <f t="shared" si="1"/>
        <v>не се яви</v>
      </c>
      <c r="I10" s="3"/>
      <c r="J10" s="3">
        <f t="shared" si="2"/>
        <v>0</v>
      </c>
      <c r="L10" s="34"/>
      <c r="M10" s="34"/>
      <c r="N10" s="34"/>
      <c r="O10" s="34"/>
      <c r="P10" s="34"/>
      <c r="Q10" s="34"/>
      <c r="R10" s="34"/>
    </row>
    <row r="11" spans="1:18" ht="15.5" thickTop="1" thickBot="1" x14ac:dyDescent="0.4">
      <c r="A11" s="4" t="s">
        <v>23</v>
      </c>
      <c r="B11" s="3">
        <v>5</v>
      </c>
      <c r="C11" s="19">
        <v>50</v>
      </c>
      <c r="D11" s="22">
        <v>35</v>
      </c>
      <c r="E11" s="25">
        <v>20</v>
      </c>
      <c r="F11" s="28" t="s">
        <v>69</v>
      </c>
      <c r="G11" s="31" t="str">
        <f t="shared" si="0"/>
        <v/>
      </c>
      <c r="H11" s="40" t="str">
        <f t="shared" si="1"/>
        <v>не се яви</v>
      </c>
      <c r="I11" s="3"/>
      <c r="J11" s="3">
        <f t="shared" si="2"/>
        <v>0</v>
      </c>
      <c r="Q11" s="34"/>
      <c r="R11" s="34"/>
    </row>
    <row r="12" spans="1:18" ht="15.5" thickTop="1" thickBot="1" x14ac:dyDescent="0.4">
      <c r="A12" s="4" t="s">
        <v>24</v>
      </c>
      <c r="B12" s="3">
        <v>5</v>
      </c>
      <c r="C12" s="19">
        <v>120</v>
      </c>
      <c r="D12" s="22">
        <v>50</v>
      </c>
      <c r="E12" s="25">
        <v>45.454545454545453</v>
      </c>
      <c r="F12" s="28">
        <v>5</v>
      </c>
      <c r="G12" s="31">
        <f t="shared" si="0"/>
        <v>0</v>
      </c>
      <c r="H12" s="40" t="str">
        <f t="shared" si="1"/>
        <v>слаб 2</v>
      </c>
      <c r="I12" s="3">
        <v>4</v>
      </c>
      <c r="J12" s="3">
        <f t="shared" si="2"/>
        <v>5</v>
      </c>
      <c r="Q12" s="34"/>
      <c r="R12" s="34"/>
    </row>
    <row r="13" spans="1:18" ht="15.5" thickTop="1" thickBot="1" x14ac:dyDescent="0.4">
      <c r="A13" s="4" t="s">
        <v>25</v>
      </c>
      <c r="B13" s="3">
        <v>5</v>
      </c>
      <c r="C13" s="19">
        <v>0</v>
      </c>
      <c r="D13" s="22">
        <v>0</v>
      </c>
      <c r="E13" s="25"/>
      <c r="F13" s="28" t="s">
        <v>69</v>
      </c>
      <c r="G13" s="31" t="str">
        <f t="shared" si="0"/>
        <v/>
      </c>
      <c r="H13" s="40" t="str">
        <f t="shared" si="1"/>
        <v>не се яви</v>
      </c>
      <c r="I13" s="3"/>
      <c r="J13" s="3">
        <f t="shared" si="2"/>
        <v>0</v>
      </c>
      <c r="L13" s="36" t="s">
        <v>13</v>
      </c>
    </row>
    <row r="14" spans="1:18" ht="15.5" thickTop="1" thickBot="1" x14ac:dyDescent="0.4">
      <c r="A14" s="4" t="s">
        <v>26</v>
      </c>
      <c r="B14" s="3">
        <v>5</v>
      </c>
      <c r="C14" s="19">
        <v>90</v>
      </c>
      <c r="D14" s="22">
        <v>0</v>
      </c>
      <c r="E14" s="25">
        <v>18.18181818181818</v>
      </c>
      <c r="F14" s="28" t="s">
        <v>69</v>
      </c>
      <c r="G14" s="31" t="str">
        <f t="shared" si="0"/>
        <v/>
      </c>
      <c r="H14" s="40" t="str">
        <f t="shared" si="1"/>
        <v>не се яви</v>
      </c>
      <c r="I14" s="3"/>
      <c r="J14" s="3">
        <f t="shared" si="2"/>
        <v>0</v>
      </c>
      <c r="L14" s="39">
        <f>COUNTIF(H:H,"слаб 2")</f>
        <v>34</v>
      </c>
    </row>
    <row r="15" spans="1:18" ht="15.5" thickTop="1" thickBot="1" x14ac:dyDescent="0.4">
      <c r="A15" s="4" t="s">
        <v>27</v>
      </c>
      <c r="B15" s="3">
        <v>5</v>
      </c>
      <c r="C15" s="19">
        <v>40</v>
      </c>
      <c r="D15" s="22">
        <v>50</v>
      </c>
      <c r="E15" s="25">
        <v>45.454545454545453</v>
      </c>
      <c r="F15" s="28" t="s">
        <v>69</v>
      </c>
      <c r="G15" s="31" t="str">
        <f t="shared" si="0"/>
        <v/>
      </c>
      <c r="H15" s="40" t="str">
        <f t="shared" si="1"/>
        <v>не се яви</v>
      </c>
      <c r="I15" s="3"/>
      <c r="J15" s="3">
        <f t="shared" si="2"/>
        <v>0</v>
      </c>
      <c r="L15" s="34"/>
    </row>
    <row r="16" spans="1:18" ht="15.5" thickTop="1" thickBot="1" x14ac:dyDescent="0.4">
      <c r="A16" s="48" t="s">
        <v>28</v>
      </c>
      <c r="B16" s="41">
        <v>5</v>
      </c>
      <c r="C16" s="49">
        <v>0</v>
      </c>
      <c r="D16" s="50">
        <v>0</v>
      </c>
      <c r="E16" s="51"/>
      <c r="F16" s="52" t="s">
        <v>69</v>
      </c>
      <c r="G16" s="42" t="str">
        <f t="shared" si="0"/>
        <v/>
      </c>
      <c r="H16" s="40" t="str">
        <f t="shared" si="1"/>
        <v>не се яви</v>
      </c>
      <c r="I16" s="41">
        <v>4</v>
      </c>
      <c r="J16" s="41">
        <f t="shared" si="2"/>
        <v>5</v>
      </c>
      <c r="L16" s="36" t="s">
        <v>14</v>
      </c>
    </row>
    <row r="17" spans="1:12" ht="15.5" thickTop="1" thickBot="1" x14ac:dyDescent="0.4">
      <c r="A17" s="53" t="s">
        <v>29</v>
      </c>
      <c r="B17" s="54">
        <v>6</v>
      </c>
      <c r="C17" s="55">
        <v>110</v>
      </c>
      <c r="D17" s="56">
        <v>140</v>
      </c>
      <c r="E17" s="57">
        <v>40.909090909090907</v>
      </c>
      <c r="F17" s="58">
        <v>20</v>
      </c>
      <c r="G17" s="59">
        <f t="shared" si="0"/>
        <v>0</v>
      </c>
      <c r="H17" s="40" t="str">
        <f t="shared" si="1"/>
        <v>слаб 2</v>
      </c>
      <c r="I17" s="54"/>
      <c r="J17" s="54">
        <f t="shared" si="2"/>
        <v>0</v>
      </c>
      <c r="L17" s="39">
        <f>COUNTIF(H:H,"среден 3")</f>
        <v>4</v>
      </c>
    </row>
    <row r="18" spans="1:12" ht="15.5" thickTop="1" thickBot="1" x14ac:dyDescent="0.4">
      <c r="A18" s="4" t="s">
        <v>30</v>
      </c>
      <c r="B18" s="3">
        <v>6</v>
      </c>
      <c r="C18" s="19">
        <v>150</v>
      </c>
      <c r="D18" s="22">
        <v>200</v>
      </c>
      <c r="E18" s="25">
        <v>63.636363636363633</v>
      </c>
      <c r="F18" s="28">
        <v>35</v>
      </c>
      <c r="G18" s="31">
        <f t="shared" si="0"/>
        <v>64.090909090909093</v>
      </c>
      <c r="H18" s="40" t="str">
        <f t="shared" si="1"/>
        <v>добър 4</v>
      </c>
      <c r="I18" s="3">
        <v>6</v>
      </c>
      <c r="J18" s="3">
        <f t="shared" si="2"/>
        <v>10</v>
      </c>
    </row>
    <row r="19" spans="1:12" ht="15.5" thickTop="1" thickBot="1" x14ac:dyDescent="0.4">
      <c r="A19" s="4" t="s">
        <v>31</v>
      </c>
      <c r="B19" s="3">
        <v>6</v>
      </c>
      <c r="C19" s="19">
        <v>20</v>
      </c>
      <c r="D19" s="22">
        <v>42</v>
      </c>
      <c r="E19" s="25">
        <v>36.36363636363636</v>
      </c>
      <c r="F19" s="28">
        <v>1</v>
      </c>
      <c r="G19" s="31">
        <f t="shared" si="0"/>
        <v>0</v>
      </c>
      <c r="H19" s="40" t="str">
        <f t="shared" si="1"/>
        <v>слаб 2</v>
      </c>
      <c r="I19" s="3"/>
      <c r="J19" s="3">
        <f t="shared" si="2"/>
        <v>0</v>
      </c>
      <c r="L19" s="36" t="s">
        <v>15</v>
      </c>
    </row>
    <row r="20" spans="1:12" ht="15.5" thickTop="1" thickBot="1" x14ac:dyDescent="0.4">
      <c r="A20" s="4" t="s">
        <v>32</v>
      </c>
      <c r="B20" s="3">
        <v>6</v>
      </c>
      <c r="C20" s="19">
        <v>100</v>
      </c>
      <c r="D20" s="22">
        <v>185</v>
      </c>
      <c r="E20" s="25">
        <v>18.18181818181818</v>
      </c>
      <c r="F20" s="28">
        <v>7</v>
      </c>
      <c r="G20" s="31">
        <f t="shared" si="0"/>
        <v>0</v>
      </c>
      <c r="H20" s="40" t="str">
        <f t="shared" si="1"/>
        <v>слаб 2</v>
      </c>
      <c r="I20" s="3"/>
      <c r="J20" s="3">
        <f t="shared" si="2"/>
        <v>0</v>
      </c>
      <c r="L20" s="39">
        <f>COUNTIF(H:H,"добър 4")</f>
        <v>1</v>
      </c>
    </row>
    <row r="21" spans="1:12" ht="15.5" thickTop="1" thickBot="1" x14ac:dyDescent="0.4">
      <c r="A21" s="4" t="s">
        <v>33</v>
      </c>
      <c r="B21" s="3">
        <v>6</v>
      </c>
      <c r="C21" s="19">
        <v>40</v>
      </c>
      <c r="D21" s="22">
        <v>0</v>
      </c>
      <c r="E21" s="25">
        <v>27.27272727272727</v>
      </c>
      <c r="F21" s="28">
        <v>3</v>
      </c>
      <c r="G21" s="31">
        <f t="shared" si="0"/>
        <v>0</v>
      </c>
      <c r="H21" s="40" t="str">
        <f t="shared" si="1"/>
        <v>слаб 2</v>
      </c>
      <c r="I21" s="3"/>
      <c r="J21" s="3">
        <f t="shared" si="2"/>
        <v>0</v>
      </c>
      <c r="L21" s="34"/>
    </row>
    <row r="22" spans="1:12" ht="15.5" thickTop="1" thickBot="1" x14ac:dyDescent="0.4">
      <c r="A22" s="4" t="s">
        <v>34</v>
      </c>
      <c r="B22" s="3">
        <v>6</v>
      </c>
      <c r="C22" s="19">
        <v>110</v>
      </c>
      <c r="D22" s="22">
        <v>200</v>
      </c>
      <c r="E22" s="25">
        <v>36.36363636363636</v>
      </c>
      <c r="F22" s="28">
        <v>5</v>
      </c>
      <c r="G22" s="31">
        <f t="shared" si="0"/>
        <v>0</v>
      </c>
      <c r="H22" s="40" t="str">
        <f t="shared" si="1"/>
        <v>слаб 2</v>
      </c>
      <c r="I22" s="3">
        <v>5</v>
      </c>
      <c r="J22" s="3">
        <f t="shared" si="2"/>
        <v>7.5</v>
      </c>
      <c r="L22" s="36" t="s">
        <v>16</v>
      </c>
    </row>
    <row r="23" spans="1:12" ht="15.5" thickTop="1" thickBot="1" x14ac:dyDescent="0.4">
      <c r="A23" s="4" t="s">
        <v>35</v>
      </c>
      <c r="B23" s="3">
        <v>6</v>
      </c>
      <c r="C23" s="19">
        <v>0</v>
      </c>
      <c r="D23" s="22">
        <v>0</v>
      </c>
      <c r="E23" s="25">
        <v>18.18181818181818</v>
      </c>
      <c r="F23" s="28" t="s">
        <v>69</v>
      </c>
      <c r="G23" s="31" t="str">
        <f t="shared" si="0"/>
        <v/>
      </c>
      <c r="H23" s="40" t="str">
        <f t="shared" si="1"/>
        <v>не се яви</v>
      </c>
      <c r="I23" s="3"/>
      <c r="J23" s="3">
        <f t="shared" si="2"/>
        <v>0</v>
      </c>
      <c r="L23" s="39">
        <f>COUNTIF(H:H,"мн. добър 5")</f>
        <v>1</v>
      </c>
    </row>
    <row r="24" spans="1:12" ht="15.5" thickTop="1" thickBot="1" x14ac:dyDescent="0.4">
      <c r="A24" s="4" t="s">
        <v>36</v>
      </c>
      <c r="B24" s="3">
        <v>6</v>
      </c>
      <c r="C24" s="19">
        <v>80</v>
      </c>
      <c r="D24" s="22">
        <v>142</v>
      </c>
      <c r="E24" s="25">
        <v>18.18181818181818</v>
      </c>
      <c r="F24" s="28">
        <v>17</v>
      </c>
      <c r="G24" s="31">
        <f t="shared" si="0"/>
        <v>0</v>
      </c>
      <c r="H24" s="40" t="str">
        <f t="shared" si="1"/>
        <v>слаб 2</v>
      </c>
      <c r="I24" s="3"/>
      <c r="J24" s="3">
        <f t="shared" si="2"/>
        <v>0</v>
      </c>
      <c r="L24" s="34"/>
    </row>
    <row r="25" spans="1:12" ht="15.5" thickTop="1" thickBot="1" x14ac:dyDescent="0.4">
      <c r="A25" s="4" t="s">
        <v>37</v>
      </c>
      <c r="B25" s="3">
        <v>6</v>
      </c>
      <c r="C25" s="19">
        <v>70</v>
      </c>
      <c r="D25" s="22">
        <v>0</v>
      </c>
      <c r="E25" s="25">
        <v>18.18181818181818</v>
      </c>
      <c r="F25" s="28">
        <v>43</v>
      </c>
      <c r="G25" s="31">
        <f t="shared" si="0"/>
        <v>0</v>
      </c>
      <c r="H25" s="40" t="str">
        <f t="shared" si="1"/>
        <v>слаб 2</v>
      </c>
      <c r="I25" s="3">
        <v>3</v>
      </c>
      <c r="J25" s="3">
        <f t="shared" si="2"/>
        <v>2.5</v>
      </c>
      <c r="L25" s="36" t="s">
        <v>17</v>
      </c>
    </row>
    <row r="26" spans="1:12" ht="15.5" thickTop="1" thickBot="1" x14ac:dyDescent="0.4">
      <c r="A26" s="4" t="s">
        <v>38</v>
      </c>
      <c r="B26" s="3">
        <v>6</v>
      </c>
      <c r="C26" s="19">
        <v>0</v>
      </c>
      <c r="D26" s="22">
        <v>0</v>
      </c>
      <c r="E26" s="25"/>
      <c r="F26" s="28" t="s">
        <v>69</v>
      </c>
      <c r="G26" s="31" t="str">
        <f t="shared" si="0"/>
        <v/>
      </c>
      <c r="H26" s="40" t="str">
        <f t="shared" si="1"/>
        <v>не се яви</v>
      </c>
      <c r="I26" s="3"/>
      <c r="J26" s="3">
        <f t="shared" si="2"/>
        <v>0</v>
      </c>
      <c r="L26" s="39">
        <f>COUNTIF(H:H,"отличен 6")</f>
        <v>0</v>
      </c>
    </row>
    <row r="27" spans="1:12" ht="15.5" thickTop="1" thickBot="1" x14ac:dyDescent="0.4">
      <c r="A27" s="4" t="s">
        <v>39</v>
      </c>
      <c r="B27" s="3">
        <v>6</v>
      </c>
      <c r="C27" s="19">
        <v>150</v>
      </c>
      <c r="D27" s="22">
        <v>172</v>
      </c>
      <c r="E27" s="25">
        <v>72.72727272727272</v>
      </c>
      <c r="F27" s="28">
        <v>59</v>
      </c>
      <c r="G27" s="31">
        <f t="shared" si="0"/>
        <v>74.918181818181822</v>
      </c>
      <c r="H27" s="40" t="str">
        <f t="shared" si="1"/>
        <v>мн. добър 5</v>
      </c>
      <c r="I27" s="3">
        <v>5</v>
      </c>
      <c r="J27" s="3">
        <f t="shared" si="2"/>
        <v>7.5</v>
      </c>
    </row>
    <row r="28" spans="1:12" ht="15.5" thickTop="1" thickBot="1" x14ac:dyDescent="0.4">
      <c r="A28" s="4" t="s">
        <v>40</v>
      </c>
      <c r="B28" s="3">
        <v>6</v>
      </c>
      <c r="C28" s="19">
        <v>150</v>
      </c>
      <c r="D28" s="22">
        <v>192</v>
      </c>
      <c r="E28" s="25">
        <v>36.36363636363636</v>
      </c>
      <c r="F28" s="28">
        <v>35</v>
      </c>
      <c r="G28" s="31">
        <f t="shared" si="0"/>
        <v>50.509090909090908</v>
      </c>
      <c r="H28" s="40" t="str">
        <f t="shared" si="1"/>
        <v>среден 3</v>
      </c>
      <c r="I28" s="3">
        <v>4</v>
      </c>
      <c r="J28" s="3">
        <f t="shared" si="2"/>
        <v>5</v>
      </c>
    </row>
    <row r="29" spans="1:12" ht="15.5" thickTop="1" thickBot="1" x14ac:dyDescent="0.4">
      <c r="A29" s="4" t="s">
        <v>41</v>
      </c>
      <c r="B29" s="3">
        <v>6</v>
      </c>
      <c r="C29" s="19">
        <v>20</v>
      </c>
      <c r="D29" s="22">
        <v>60</v>
      </c>
      <c r="E29" s="25">
        <v>18.18181818181818</v>
      </c>
      <c r="F29" s="28" t="s">
        <v>69</v>
      </c>
      <c r="G29" s="31" t="str">
        <f t="shared" si="0"/>
        <v/>
      </c>
      <c r="H29" s="40" t="str">
        <f t="shared" si="1"/>
        <v>не се яви</v>
      </c>
      <c r="I29" s="3"/>
      <c r="J29" s="3">
        <f t="shared" si="2"/>
        <v>0</v>
      </c>
    </row>
    <row r="30" spans="1:12" ht="15.5" thickTop="1" thickBot="1" x14ac:dyDescent="0.4">
      <c r="A30" s="4" t="s">
        <v>42</v>
      </c>
      <c r="B30" s="3">
        <v>6</v>
      </c>
      <c r="C30" s="19">
        <v>50</v>
      </c>
      <c r="D30" s="22">
        <v>142</v>
      </c>
      <c r="E30" s="25">
        <v>36.36363636363636</v>
      </c>
      <c r="F30" s="28">
        <v>5</v>
      </c>
      <c r="G30" s="31">
        <f t="shared" si="0"/>
        <v>0</v>
      </c>
      <c r="H30" s="40" t="str">
        <f t="shared" si="1"/>
        <v>слаб 2</v>
      </c>
      <c r="I30" s="3">
        <v>4</v>
      </c>
      <c r="J30" s="3">
        <f t="shared" si="2"/>
        <v>5</v>
      </c>
    </row>
    <row r="31" spans="1:12" ht="15.5" thickTop="1" thickBot="1" x14ac:dyDescent="0.4">
      <c r="A31" s="4" t="s">
        <v>43</v>
      </c>
      <c r="B31" s="3">
        <v>6</v>
      </c>
      <c r="C31" s="19">
        <v>150</v>
      </c>
      <c r="D31" s="22">
        <v>185</v>
      </c>
      <c r="E31" s="25">
        <v>27.27272727272727</v>
      </c>
      <c r="F31" s="28">
        <v>13</v>
      </c>
      <c r="G31" s="31">
        <f t="shared" si="0"/>
        <v>0</v>
      </c>
      <c r="H31" s="40" t="str">
        <f t="shared" si="1"/>
        <v>слаб 2</v>
      </c>
      <c r="I31" s="3">
        <v>5</v>
      </c>
      <c r="J31" s="3">
        <f t="shared" si="2"/>
        <v>7.5</v>
      </c>
    </row>
    <row r="32" spans="1:12" ht="15.5" thickTop="1" thickBot="1" x14ac:dyDescent="0.4">
      <c r="A32" s="4" t="s">
        <v>44</v>
      </c>
      <c r="B32" s="3">
        <v>6</v>
      </c>
      <c r="C32" s="19">
        <v>60</v>
      </c>
      <c r="D32" s="22">
        <v>185</v>
      </c>
      <c r="E32" s="25">
        <v>27.27272727272727</v>
      </c>
      <c r="F32" s="28">
        <v>2</v>
      </c>
      <c r="G32" s="31">
        <f t="shared" si="0"/>
        <v>0</v>
      </c>
      <c r="H32" s="40" t="str">
        <f t="shared" si="1"/>
        <v>слаб 2</v>
      </c>
      <c r="I32" s="3">
        <v>4</v>
      </c>
      <c r="J32" s="3">
        <f t="shared" si="2"/>
        <v>5</v>
      </c>
    </row>
    <row r="33" spans="1:10" ht="15.5" thickTop="1" thickBot="1" x14ac:dyDescent="0.4">
      <c r="A33" s="4" t="s">
        <v>45</v>
      </c>
      <c r="B33" s="3">
        <v>6</v>
      </c>
      <c r="C33" s="19">
        <v>40</v>
      </c>
      <c r="D33" s="22">
        <v>58</v>
      </c>
      <c r="E33" s="25">
        <v>36.36363636363636</v>
      </c>
      <c r="F33" s="28">
        <v>5</v>
      </c>
      <c r="G33" s="31">
        <f t="shared" si="0"/>
        <v>0</v>
      </c>
      <c r="H33" s="40" t="str">
        <f t="shared" si="1"/>
        <v>слаб 2</v>
      </c>
      <c r="I33" s="3"/>
      <c r="J33" s="3">
        <f t="shared" si="2"/>
        <v>0</v>
      </c>
    </row>
    <row r="34" spans="1:10" ht="15.5" thickTop="1" thickBot="1" x14ac:dyDescent="0.4">
      <c r="A34" s="4" t="s">
        <v>46</v>
      </c>
      <c r="B34" s="3">
        <v>6</v>
      </c>
      <c r="C34" s="19">
        <v>50</v>
      </c>
      <c r="D34" s="22">
        <v>72</v>
      </c>
      <c r="E34" s="25">
        <v>27.27272727272727</v>
      </c>
      <c r="F34" s="28">
        <v>1</v>
      </c>
      <c r="G34" s="31">
        <f t="shared" si="0"/>
        <v>0</v>
      </c>
      <c r="H34" s="40" t="str">
        <f t="shared" si="1"/>
        <v>слаб 2</v>
      </c>
      <c r="I34" s="3"/>
      <c r="J34" s="3">
        <f t="shared" si="2"/>
        <v>0</v>
      </c>
    </row>
    <row r="35" spans="1:10" ht="15.5" thickTop="1" thickBot="1" x14ac:dyDescent="0.4">
      <c r="A35" s="5" t="s">
        <v>47</v>
      </c>
      <c r="B35" s="6">
        <v>6</v>
      </c>
      <c r="C35" s="18">
        <v>0</v>
      </c>
      <c r="D35" s="21">
        <v>0</v>
      </c>
      <c r="E35" s="24"/>
      <c r="F35" s="27">
        <v>5</v>
      </c>
      <c r="G35" s="30">
        <f t="shared" si="0"/>
        <v>0</v>
      </c>
      <c r="H35" s="40" t="str">
        <f t="shared" si="1"/>
        <v>слаб 2</v>
      </c>
      <c r="I35" s="6"/>
      <c r="J35" s="6">
        <f t="shared" si="2"/>
        <v>0</v>
      </c>
    </row>
    <row r="36" spans="1:10" ht="15.5" thickTop="1" thickBot="1" x14ac:dyDescent="0.4">
      <c r="A36" s="7" t="s">
        <v>48</v>
      </c>
      <c r="B36" s="8">
        <v>6</v>
      </c>
      <c r="C36" s="20">
        <v>20</v>
      </c>
      <c r="D36" s="23">
        <v>121</v>
      </c>
      <c r="E36" s="26">
        <v>18.18181818181818</v>
      </c>
      <c r="F36" s="29">
        <v>35</v>
      </c>
      <c r="G36" s="32">
        <f t="shared" si="0"/>
        <v>0</v>
      </c>
      <c r="H36" s="43" t="str">
        <f t="shared" si="1"/>
        <v>слаб 2</v>
      </c>
      <c r="I36" s="8">
        <v>4</v>
      </c>
      <c r="J36" s="8">
        <f t="shared" si="2"/>
        <v>5</v>
      </c>
    </row>
    <row r="37" spans="1:10" ht="15.5" thickTop="1" thickBot="1" x14ac:dyDescent="0.4">
      <c r="A37" s="5">
        <v>82015</v>
      </c>
      <c r="B37" s="6">
        <v>7</v>
      </c>
      <c r="C37" s="18">
        <v>0</v>
      </c>
      <c r="D37" s="21">
        <v>0</v>
      </c>
      <c r="E37" s="24"/>
      <c r="F37" s="27" t="s">
        <v>69</v>
      </c>
      <c r="G37" s="30" t="str">
        <f t="shared" si="0"/>
        <v/>
      </c>
      <c r="H37" s="40" t="str">
        <f t="shared" si="1"/>
        <v>не се яви</v>
      </c>
      <c r="I37" s="6"/>
      <c r="J37" s="6">
        <f t="shared" si="2"/>
        <v>0</v>
      </c>
    </row>
    <row r="38" spans="1:10" ht="15.5" thickTop="1" thickBot="1" x14ac:dyDescent="0.4">
      <c r="A38" s="4">
        <v>82102</v>
      </c>
      <c r="B38" s="3">
        <v>7</v>
      </c>
      <c r="C38" s="19">
        <v>0</v>
      </c>
      <c r="D38" s="22">
        <v>0</v>
      </c>
      <c r="E38" s="25">
        <v>2.7272727272727271</v>
      </c>
      <c r="F38" s="28" t="s">
        <v>69</v>
      </c>
      <c r="G38" s="31" t="str">
        <f t="shared" si="0"/>
        <v/>
      </c>
      <c r="H38" s="40" t="str">
        <f t="shared" si="1"/>
        <v>не се яви</v>
      </c>
      <c r="I38" s="3"/>
      <c r="J38" s="3">
        <f t="shared" si="2"/>
        <v>0</v>
      </c>
    </row>
    <row r="39" spans="1:10" ht="15.5" thickTop="1" thickBot="1" x14ac:dyDescent="0.4">
      <c r="A39" s="4" t="s">
        <v>49</v>
      </c>
      <c r="B39" s="3">
        <v>7</v>
      </c>
      <c r="C39" s="19">
        <v>150</v>
      </c>
      <c r="D39" s="22">
        <v>110</v>
      </c>
      <c r="E39" s="25">
        <v>36.36363636363636</v>
      </c>
      <c r="F39" s="28">
        <v>20</v>
      </c>
      <c r="G39" s="31">
        <f t="shared" si="0"/>
        <v>0</v>
      </c>
      <c r="H39" s="40" t="str">
        <f t="shared" si="1"/>
        <v>слаб 2</v>
      </c>
      <c r="I39" s="3"/>
      <c r="J39" s="3">
        <f t="shared" si="2"/>
        <v>0</v>
      </c>
    </row>
    <row r="40" spans="1:10" ht="15.5" thickTop="1" thickBot="1" x14ac:dyDescent="0.4">
      <c r="A40" s="4" t="s">
        <v>50</v>
      </c>
      <c r="B40" s="3">
        <v>7</v>
      </c>
      <c r="C40" s="19">
        <v>0</v>
      </c>
      <c r="D40" s="22">
        <v>90</v>
      </c>
      <c r="E40" s="25">
        <v>18.18181818181818</v>
      </c>
      <c r="F40" s="28">
        <v>40</v>
      </c>
      <c r="G40" s="31">
        <f t="shared" si="0"/>
        <v>0</v>
      </c>
      <c r="H40" s="40" t="str">
        <f t="shared" si="1"/>
        <v>слаб 2</v>
      </c>
      <c r="I40" s="3"/>
      <c r="J40" s="3">
        <f t="shared" si="2"/>
        <v>0</v>
      </c>
    </row>
    <row r="41" spans="1:10" ht="15.5" thickTop="1" thickBot="1" x14ac:dyDescent="0.4">
      <c r="A41" s="4" t="s">
        <v>51</v>
      </c>
      <c r="B41" s="3">
        <v>7</v>
      </c>
      <c r="C41" s="19">
        <v>105</v>
      </c>
      <c r="D41" s="22">
        <v>105</v>
      </c>
      <c r="E41" s="25">
        <v>18.18181818181818</v>
      </c>
      <c r="F41" s="28">
        <v>31</v>
      </c>
      <c r="G41" s="31">
        <f t="shared" si="0"/>
        <v>0</v>
      </c>
      <c r="H41" s="40" t="str">
        <f t="shared" si="1"/>
        <v>слаб 2</v>
      </c>
      <c r="I41" s="3">
        <v>5</v>
      </c>
      <c r="J41" s="3">
        <f t="shared" si="2"/>
        <v>7.5</v>
      </c>
    </row>
    <row r="42" spans="1:10" ht="15.5" thickTop="1" thickBot="1" x14ac:dyDescent="0.4">
      <c r="A42" s="4" t="s">
        <v>52</v>
      </c>
      <c r="B42" s="3">
        <v>7</v>
      </c>
      <c r="C42" s="19">
        <v>50</v>
      </c>
      <c r="D42" s="22">
        <v>10</v>
      </c>
      <c r="E42" s="25">
        <v>9.0909090909090899</v>
      </c>
      <c r="F42" s="28" t="s">
        <v>69</v>
      </c>
      <c r="G42" s="31" t="str">
        <f t="shared" si="0"/>
        <v/>
      </c>
      <c r="H42" s="40" t="str">
        <f t="shared" si="1"/>
        <v>не се яви</v>
      </c>
      <c r="I42" s="3"/>
      <c r="J42" s="3">
        <f t="shared" si="2"/>
        <v>0</v>
      </c>
    </row>
    <row r="43" spans="1:10" ht="15.5" thickTop="1" thickBot="1" x14ac:dyDescent="0.4">
      <c r="A43" s="4" t="s">
        <v>53</v>
      </c>
      <c r="B43" s="3">
        <v>7</v>
      </c>
      <c r="C43" s="19">
        <v>185</v>
      </c>
      <c r="D43" s="22">
        <v>85</v>
      </c>
      <c r="E43" s="25">
        <v>54.54545454545454</v>
      </c>
      <c r="F43" s="28">
        <v>20</v>
      </c>
      <c r="G43" s="31">
        <f t="shared" si="0"/>
        <v>47.36363636363636</v>
      </c>
      <c r="H43" s="40" t="str">
        <f t="shared" si="1"/>
        <v>среден 3</v>
      </c>
      <c r="I43" s="3">
        <v>5</v>
      </c>
      <c r="J43" s="3">
        <f t="shared" si="2"/>
        <v>7.5</v>
      </c>
    </row>
    <row r="44" spans="1:10" ht="15.5" thickTop="1" thickBot="1" x14ac:dyDescent="0.4">
      <c r="A44" s="4" t="s">
        <v>54</v>
      </c>
      <c r="B44" s="3">
        <v>7</v>
      </c>
      <c r="C44" s="19">
        <v>200</v>
      </c>
      <c r="D44" s="22">
        <v>50</v>
      </c>
      <c r="E44" s="25">
        <v>20</v>
      </c>
      <c r="F44" s="28" t="s">
        <v>69</v>
      </c>
      <c r="G44" s="31" t="str">
        <f t="shared" si="0"/>
        <v/>
      </c>
      <c r="H44" s="40" t="str">
        <f t="shared" si="1"/>
        <v>не се яви</v>
      </c>
      <c r="I44" s="3"/>
      <c r="J44" s="3">
        <f t="shared" si="2"/>
        <v>0</v>
      </c>
    </row>
    <row r="45" spans="1:10" ht="15.5" thickTop="1" thickBot="1" x14ac:dyDescent="0.4">
      <c r="A45" s="4" t="s">
        <v>55</v>
      </c>
      <c r="B45" s="3">
        <v>7</v>
      </c>
      <c r="C45" s="19">
        <v>60</v>
      </c>
      <c r="D45" s="22">
        <v>30</v>
      </c>
      <c r="E45" s="25">
        <v>0</v>
      </c>
      <c r="F45" s="28">
        <v>0</v>
      </c>
      <c r="G45" s="31">
        <f t="shared" si="0"/>
        <v>0</v>
      </c>
      <c r="H45" s="40" t="str">
        <f t="shared" si="1"/>
        <v>слаб 2</v>
      </c>
      <c r="I45" s="3"/>
      <c r="J45" s="3">
        <f t="shared" si="2"/>
        <v>0</v>
      </c>
    </row>
    <row r="46" spans="1:10" ht="15.5" thickTop="1" thickBot="1" x14ac:dyDescent="0.4">
      <c r="A46" s="4" t="s">
        <v>56</v>
      </c>
      <c r="B46" s="3">
        <v>7</v>
      </c>
      <c r="C46" s="19">
        <v>0</v>
      </c>
      <c r="D46" s="22">
        <v>20</v>
      </c>
      <c r="E46" s="25">
        <v>18.18181818181818</v>
      </c>
      <c r="F46" s="28">
        <v>1</v>
      </c>
      <c r="G46" s="31">
        <f t="shared" si="0"/>
        <v>0</v>
      </c>
      <c r="H46" s="40" t="str">
        <f t="shared" si="1"/>
        <v>слаб 2</v>
      </c>
      <c r="I46" s="3"/>
      <c r="J46" s="3">
        <f t="shared" si="2"/>
        <v>0</v>
      </c>
    </row>
    <row r="47" spans="1:10" ht="15.5" thickTop="1" thickBot="1" x14ac:dyDescent="0.4">
      <c r="A47" s="4" t="s">
        <v>57</v>
      </c>
      <c r="B47" s="3">
        <v>7</v>
      </c>
      <c r="C47" s="19">
        <v>60</v>
      </c>
      <c r="D47" s="22">
        <v>80</v>
      </c>
      <c r="E47" s="25">
        <v>36.36363636363636</v>
      </c>
      <c r="F47" s="28">
        <v>11</v>
      </c>
      <c r="G47" s="31">
        <f t="shared" si="0"/>
        <v>0</v>
      </c>
      <c r="H47" s="40" t="str">
        <f t="shared" si="1"/>
        <v>слаб 2</v>
      </c>
      <c r="I47" s="3"/>
      <c r="J47" s="3">
        <f t="shared" si="2"/>
        <v>0</v>
      </c>
    </row>
    <row r="48" spans="1:10" ht="15.5" thickTop="1" thickBot="1" x14ac:dyDescent="0.4">
      <c r="A48" s="48" t="s">
        <v>58</v>
      </c>
      <c r="B48" s="41">
        <v>7</v>
      </c>
      <c r="C48" s="49">
        <v>105</v>
      </c>
      <c r="D48" s="50">
        <v>90</v>
      </c>
      <c r="E48" s="51">
        <v>18.18181818181818</v>
      </c>
      <c r="F48" s="52">
        <v>5</v>
      </c>
      <c r="G48" s="42">
        <f t="shared" si="0"/>
        <v>0</v>
      </c>
      <c r="H48" s="40" t="str">
        <f t="shared" si="1"/>
        <v>слаб 2</v>
      </c>
      <c r="I48" s="41"/>
      <c r="J48" s="41">
        <f t="shared" si="2"/>
        <v>0</v>
      </c>
    </row>
    <row r="49" spans="1:10" ht="15.5" thickTop="1" thickBot="1" x14ac:dyDescent="0.4">
      <c r="A49" s="53">
        <v>81923</v>
      </c>
      <c r="B49" s="54">
        <v>8</v>
      </c>
      <c r="C49" s="55">
        <v>0</v>
      </c>
      <c r="D49" s="56">
        <v>0</v>
      </c>
      <c r="E49" s="57"/>
      <c r="F49" s="58" t="s">
        <v>69</v>
      </c>
      <c r="G49" s="59" t="str">
        <f t="shared" si="0"/>
        <v/>
      </c>
      <c r="H49" s="40" t="str">
        <f t="shared" si="1"/>
        <v>не се яви</v>
      </c>
      <c r="I49" s="54"/>
      <c r="J49" s="54">
        <f t="shared" si="2"/>
        <v>0</v>
      </c>
    </row>
    <row r="50" spans="1:10" ht="15.5" thickTop="1" thickBot="1" x14ac:dyDescent="0.4">
      <c r="A50" s="4">
        <v>82119</v>
      </c>
      <c r="B50" s="3">
        <v>8</v>
      </c>
      <c r="C50" s="19">
        <v>0</v>
      </c>
      <c r="D50" s="22">
        <v>0</v>
      </c>
      <c r="E50" s="25">
        <v>18.18181818181818</v>
      </c>
      <c r="F50" s="28">
        <v>10</v>
      </c>
      <c r="G50" s="42">
        <f t="shared" si="0"/>
        <v>0</v>
      </c>
      <c r="H50" s="40" t="str">
        <f t="shared" si="1"/>
        <v>слаб 2</v>
      </c>
      <c r="I50" s="3"/>
      <c r="J50" s="41">
        <f t="shared" si="2"/>
        <v>0</v>
      </c>
    </row>
    <row r="51" spans="1:10" ht="15.5" thickTop="1" thickBot="1" x14ac:dyDescent="0.4">
      <c r="A51" s="4">
        <v>82285</v>
      </c>
      <c r="B51" s="3">
        <v>8</v>
      </c>
      <c r="C51" s="19">
        <v>0</v>
      </c>
      <c r="D51" s="22">
        <v>0</v>
      </c>
      <c r="E51" s="25">
        <v>13.636363636363635</v>
      </c>
      <c r="F51" s="28" t="s">
        <v>69</v>
      </c>
      <c r="G51" s="42" t="str">
        <f t="shared" si="0"/>
        <v/>
      </c>
      <c r="H51" s="40" t="str">
        <f t="shared" si="1"/>
        <v>не се яви</v>
      </c>
      <c r="I51" s="3"/>
      <c r="J51" s="41">
        <f t="shared" si="2"/>
        <v>0</v>
      </c>
    </row>
    <row r="52" spans="1:10" ht="15.5" thickTop="1" thickBot="1" x14ac:dyDescent="0.4">
      <c r="A52" s="4">
        <v>82291</v>
      </c>
      <c r="B52" s="3">
        <v>8</v>
      </c>
      <c r="C52" s="19">
        <v>80</v>
      </c>
      <c r="D52" s="22">
        <v>80</v>
      </c>
      <c r="E52" s="25">
        <v>45.454545454545453</v>
      </c>
      <c r="F52" s="28">
        <v>11</v>
      </c>
      <c r="G52" s="42">
        <f t="shared" si="0"/>
        <v>0</v>
      </c>
      <c r="H52" s="40" t="str">
        <f t="shared" si="1"/>
        <v>слаб 2</v>
      </c>
      <c r="I52" s="3"/>
      <c r="J52" s="41">
        <f t="shared" si="2"/>
        <v>0</v>
      </c>
    </row>
    <row r="53" spans="1:10" ht="15.5" thickTop="1" thickBot="1" x14ac:dyDescent="0.4">
      <c r="A53" s="4" t="s">
        <v>59</v>
      </c>
      <c r="B53" s="3">
        <v>8</v>
      </c>
      <c r="C53" s="19">
        <v>50</v>
      </c>
      <c r="D53" s="22">
        <v>45</v>
      </c>
      <c r="E53" s="25">
        <v>36.36363636363636</v>
      </c>
      <c r="F53" s="28">
        <v>0</v>
      </c>
      <c r="G53" s="42">
        <f t="shared" si="0"/>
        <v>0</v>
      </c>
      <c r="H53" s="40" t="str">
        <f t="shared" si="1"/>
        <v>слаб 2</v>
      </c>
      <c r="I53" s="3"/>
      <c r="J53" s="41">
        <f t="shared" si="2"/>
        <v>0</v>
      </c>
    </row>
    <row r="54" spans="1:10" ht="15.5" thickTop="1" thickBot="1" x14ac:dyDescent="0.4">
      <c r="A54" s="4" t="s">
        <v>60</v>
      </c>
      <c r="B54" s="3">
        <v>8</v>
      </c>
      <c r="C54" s="19">
        <v>135</v>
      </c>
      <c r="D54" s="22">
        <v>100</v>
      </c>
      <c r="E54" s="25">
        <v>36.36363636363636</v>
      </c>
      <c r="F54" s="28">
        <v>5</v>
      </c>
      <c r="G54" s="42">
        <f t="shared" si="0"/>
        <v>0</v>
      </c>
      <c r="H54" s="40" t="str">
        <f t="shared" si="1"/>
        <v>слаб 2</v>
      </c>
      <c r="I54" s="3">
        <v>5</v>
      </c>
      <c r="J54" s="41">
        <f t="shared" si="2"/>
        <v>7.5</v>
      </c>
    </row>
    <row r="55" spans="1:10" ht="15.5" thickTop="1" thickBot="1" x14ac:dyDescent="0.4">
      <c r="A55" s="4" t="s">
        <v>61</v>
      </c>
      <c r="B55" s="3">
        <v>8</v>
      </c>
      <c r="C55" s="19">
        <v>160</v>
      </c>
      <c r="D55" s="22">
        <v>25</v>
      </c>
      <c r="E55" s="25">
        <v>36.36363636363636</v>
      </c>
      <c r="F55" s="28">
        <v>15</v>
      </c>
      <c r="G55" s="42">
        <f t="shared" si="0"/>
        <v>0</v>
      </c>
      <c r="H55" s="40" t="str">
        <f t="shared" si="1"/>
        <v>слаб 2</v>
      </c>
      <c r="I55" s="3"/>
      <c r="J55" s="41">
        <f t="shared" si="2"/>
        <v>0</v>
      </c>
    </row>
    <row r="56" spans="1:10" ht="15.5" thickTop="1" thickBot="1" x14ac:dyDescent="0.4">
      <c r="A56" s="4" t="s">
        <v>62</v>
      </c>
      <c r="B56" s="3">
        <v>8</v>
      </c>
      <c r="C56" s="19">
        <v>20</v>
      </c>
      <c r="D56" s="22">
        <v>20</v>
      </c>
      <c r="E56" s="25">
        <v>27.27272727272727</v>
      </c>
      <c r="F56" s="28" t="s">
        <v>69</v>
      </c>
      <c r="G56" s="42" t="str">
        <f t="shared" si="0"/>
        <v/>
      </c>
      <c r="H56" s="40" t="str">
        <f t="shared" si="1"/>
        <v>не се яви</v>
      </c>
      <c r="I56" s="3">
        <v>3</v>
      </c>
      <c r="J56" s="41">
        <f t="shared" si="2"/>
        <v>2.5</v>
      </c>
    </row>
    <row r="57" spans="1:10" ht="15.5" thickTop="1" thickBot="1" x14ac:dyDescent="0.4">
      <c r="A57" s="4" t="s">
        <v>63</v>
      </c>
      <c r="B57" s="3">
        <v>8</v>
      </c>
      <c r="C57" s="19">
        <v>200</v>
      </c>
      <c r="D57" s="22">
        <v>210</v>
      </c>
      <c r="E57" s="25">
        <v>18.18181818181818</v>
      </c>
      <c r="F57" s="28">
        <v>35</v>
      </c>
      <c r="G57" s="42">
        <f t="shared" si="0"/>
        <v>43.454545454545453</v>
      </c>
      <c r="H57" s="40" t="str">
        <f t="shared" si="1"/>
        <v>среден 3</v>
      </c>
      <c r="I57" s="3"/>
      <c r="J57" s="41">
        <f t="shared" si="2"/>
        <v>0</v>
      </c>
    </row>
    <row r="58" spans="1:10" ht="15.5" thickTop="1" thickBot="1" x14ac:dyDescent="0.4">
      <c r="A58" s="4" t="s">
        <v>64</v>
      </c>
      <c r="B58" s="3">
        <v>8</v>
      </c>
      <c r="C58" s="19">
        <v>75</v>
      </c>
      <c r="D58" s="22">
        <v>70</v>
      </c>
      <c r="E58" s="25">
        <v>9.0909090909090899</v>
      </c>
      <c r="F58" s="28" t="s">
        <v>69</v>
      </c>
      <c r="G58" s="42" t="str">
        <f t="shared" si="0"/>
        <v/>
      </c>
      <c r="H58" s="40" t="str">
        <f t="shared" si="1"/>
        <v>не се яви</v>
      </c>
      <c r="I58" s="3"/>
      <c r="J58" s="41">
        <f t="shared" si="2"/>
        <v>0</v>
      </c>
    </row>
    <row r="59" spans="1:10" ht="15.5" thickTop="1" thickBot="1" x14ac:dyDescent="0.4">
      <c r="A59" s="4" t="s">
        <v>65</v>
      </c>
      <c r="B59" s="3">
        <v>8</v>
      </c>
      <c r="C59" s="19">
        <v>120</v>
      </c>
      <c r="D59" s="22">
        <v>110</v>
      </c>
      <c r="E59" s="25">
        <v>54.54545454545454</v>
      </c>
      <c r="F59" s="28">
        <v>21</v>
      </c>
      <c r="G59" s="42">
        <f t="shared" si="0"/>
        <v>48.36363636363636</v>
      </c>
      <c r="H59" s="40" t="str">
        <f t="shared" si="1"/>
        <v>среден 3</v>
      </c>
      <c r="I59" s="3">
        <v>6</v>
      </c>
      <c r="J59" s="41">
        <f t="shared" si="2"/>
        <v>10</v>
      </c>
    </row>
    <row r="60" spans="1:10" ht="15.5" thickTop="1" thickBot="1" x14ac:dyDescent="0.4">
      <c r="A60" s="4" t="s">
        <v>66</v>
      </c>
      <c r="B60" s="3">
        <v>8</v>
      </c>
      <c r="C60" s="19">
        <v>90</v>
      </c>
      <c r="D60" s="22">
        <v>110</v>
      </c>
      <c r="E60" s="25">
        <v>18.18181818181818</v>
      </c>
      <c r="F60" s="28">
        <v>15</v>
      </c>
      <c r="G60" s="42">
        <f t="shared" si="0"/>
        <v>0</v>
      </c>
      <c r="H60" s="40" t="str">
        <f t="shared" si="1"/>
        <v>слаб 2</v>
      </c>
      <c r="I60" s="3"/>
      <c r="J60" s="41">
        <f t="shared" si="2"/>
        <v>0</v>
      </c>
    </row>
    <row r="61" spans="1:10" ht="15.5" thickTop="1" thickBot="1" x14ac:dyDescent="0.4">
      <c r="A61" s="4" t="s">
        <v>67</v>
      </c>
      <c r="B61" s="3">
        <v>8</v>
      </c>
      <c r="C61" s="19">
        <v>180</v>
      </c>
      <c r="D61" s="22">
        <v>90</v>
      </c>
      <c r="E61" s="25">
        <v>18.18181818181818</v>
      </c>
      <c r="F61" s="28">
        <v>5</v>
      </c>
      <c r="G61" s="42">
        <f t="shared" si="0"/>
        <v>0</v>
      </c>
      <c r="H61" s="40" t="str">
        <f t="shared" si="1"/>
        <v>слаб 2</v>
      </c>
      <c r="I61" s="3"/>
      <c r="J61" s="41">
        <f t="shared" si="2"/>
        <v>0</v>
      </c>
    </row>
    <row r="62" spans="1:10" ht="15.5" thickTop="1" thickBot="1" x14ac:dyDescent="0.4">
      <c r="A62" s="4" t="s">
        <v>68</v>
      </c>
      <c r="B62" s="3">
        <v>8</v>
      </c>
      <c r="C62" s="19">
        <v>130</v>
      </c>
      <c r="D62" s="22">
        <v>110</v>
      </c>
      <c r="E62" s="25">
        <v>27.27272727272727</v>
      </c>
      <c r="F62" s="28">
        <v>20</v>
      </c>
      <c r="G62" s="42">
        <f t="shared" si="0"/>
        <v>0</v>
      </c>
      <c r="H62" s="40" t="str">
        <f t="shared" si="1"/>
        <v>слаб 2</v>
      </c>
      <c r="I62" s="3">
        <v>3</v>
      </c>
      <c r="J62" s="3">
        <f t="shared" si="2"/>
        <v>2.5</v>
      </c>
    </row>
    <row r="63" spans="1:10" ht="15" thickTop="1" x14ac:dyDescent="0.35">
      <c r="C63" s="9"/>
      <c r="D63" s="9"/>
      <c r="E63" s="9"/>
      <c r="F63" s="9"/>
      <c r="G63" s="9"/>
      <c r="H63" s="9"/>
    </row>
  </sheetData>
  <sortState ref="A2:C54">
    <sortCondition ref="B2:B54"/>
  </sortState>
  <mergeCells count="8">
    <mergeCell ref="L6:M6"/>
    <mergeCell ref="L7:M7"/>
    <mergeCell ref="L9:M9"/>
    <mergeCell ref="L2:O2"/>
    <mergeCell ref="P2:R2"/>
    <mergeCell ref="L3:M3"/>
    <mergeCell ref="L4:M4"/>
    <mergeCell ref="L5:M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2024-06-27T11:09:58Z</dcterms:created>
  <dcterms:modified xsi:type="dcterms:W3CDTF">2024-06-27T11:10:07Z</dcterms:modified>
</cp:coreProperties>
</file>