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350" windowWidth="18910" windowHeight="6700" activeTab="0"/>
  </bookViews>
  <sheets>
    <sheet name="Students-KN2-UTF8--15-Marc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<sst xmlns="http://schemas.openxmlformats.org/spreadsheetml/2006/main" count="14" uniqueCount="14">
  <si>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Ф№</t>
  </si>
  <si>
    <t>сем. контр., %</t>
  </si>
  <si>
    <t>малко контр. 1, %</t>
  </si>
  <si>
    <t>малко контр. 2, %</t>
  </si>
  <si>
    <t>изпит през сесия,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</si>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</sst>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33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0" borderId="0" xfId="0" applyFont="1" applyFill="1" applyAlignment="1">
      <alignment/>
    </xf>
    <xf numFmtId="2" fontId="0" fillId="33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2" fontId="0" fillId="33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3" borderId="16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23" fillId="37" borderId="16" xfId="0" applyFon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2" fontId="0" fillId="38" borderId="18" xfId="0" applyNumberFormat="1" applyFill="1" applyBorder="1" applyAlignment="1">
      <alignment horizontal="center" wrapText="1"/>
    </xf>
    <xf numFmtId="2" fontId="0" fillId="36" borderId="19" xfId="0" applyNumberFormat="1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2" fontId="0" fillId="36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 wrapText="1"/>
    </xf>
    <xf numFmtId="2" fontId="0" fillId="34" borderId="15" xfId="0" applyNumberFormat="1" applyFill="1" applyBorder="1" applyAlignment="1">
      <alignment horizontal="center" wrapText="1"/>
    </xf>
    <xf numFmtId="0" fontId="0" fillId="36" borderId="23" xfId="0" applyFill="1" applyBorder="1" applyAlignment="1">
      <alignment wrapText="1"/>
    </xf>
    <xf numFmtId="0" fontId="0" fillId="38" borderId="24" xfId="0" applyFill="1" applyBorder="1" applyAlignment="1">
      <alignment horizontal="center" wrapText="1"/>
    </xf>
    <xf numFmtId="0" fontId="23" fillId="37" borderId="15" xfId="0" applyFont="1" applyFill="1" applyBorder="1" applyAlignment="1">
      <alignment horizontal="center" wrapText="1"/>
    </xf>
    <xf numFmtId="0" fontId="37" fillId="39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/>
    </xf>
    <xf numFmtId="0" fontId="36" fillId="35" borderId="0" xfId="0" applyFont="1" applyFill="1" applyAlignment="1">
      <alignment/>
    </xf>
    <xf numFmtId="0" fontId="0" fillId="40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0" fontId="36" fillId="35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00390625" style="1" customWidth="1"/>
    <col min="2" max="5" width="7.00390625" style="0" customWidth="1"/>
    <col min="7" max="7" width="11.8515625" style="0" customWidth="1"/>
  </cols>
  <sheetData>
    <row r="1" spans="1:10" ht="58.5" thickBot="1">
      <c r="A1" s="13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30" t="s">
        <v>5</v>
      </c>
      <c r="G1" s="31" t="s">
        <v>6</v>
      </c>
      <c r="I1" s="35" t="str">
        <f>"брой студенти на изпита:  "&amp;COUNT(E2:E83)</f>
        <v>брой студенти на изпита:  47</v>
      </c>
      <c r="J1" s="36"/>
    </row>
    <row r="2" spans="1:7" ht="15" thickBot="1" thickTop="1">
      <c r="A2" s="16">
        <v>81101</v>
      </c>
      <c r="B2" s="17"/>
      <c r="C2" s="18"/>
      <c r="D2" s="18"/>
      <c r="E2" s="23"/>
      <c r="F2" s="22">
        <f>(B2*0.45+C2*0.05+D2*0.05+E2*0.45)</f>
        <v>0</v>
      </c>
      <c r="G2" s="19" t="str">
        <f>IF(NOT(ISNUMBER(E2)),"неявил(а) се",IF(F2&lt;$M$8,2,IF(F2&lt;$M$9,3,IF(F2&lt;$M$10,4,IF(F2&lt;$M$11,5,6)))))</f>
        <v>неявил(а) се</v>
      </c>
    </row>
    <row r="3" spans="1:7" ht="15" thickBot="1" thickTop="1">
      <c r="A3" s="2">
        <v>81176</v>
      </c>
      <c r="B3" s="5"/>
      <c r="C3" s="6"/>
      <c r="D3" s="6"/>
      <c r="E3" s="24"/>
      <c r="F3" s="22">
        <f aca="true" t="shared" si="0" ref="F3:F66">(B3*0.45+C3*0.05+D3*0.05+E3*0.45)</f>
        <v>0</v>
      </c>
      <c r="G3" s="19" t="str">
        <f aca="true" t="shared" si="1" ref="G3:G66">IF(NOT(ISNUMBER(E3)),"неявил(а) се",IF(F3&lt;$M$8,2,IF(F3&lt;$M$9,3,IF(F3&lt;$M$10,4,IF(F3&lt;$M$11,5,6)))))</f>
        <v>неявил(а) се</v>
      </c>
    </row>
    <row r="4" spans="1:7" ht="15" thickBot="1" thickTop="1">
      <c r="A4" s="2">
        <v>81249</v>
      </c>
      <c r="B4" s="5"/>
      <c r="C4" s="6">
        <v>0</v>
      </c>
      <c r="D4" s="6"/>
      <c r="E4" s="24"/>
      <c r="F4" s="22">
        <f t="shared" si="0"/>
        <v>0</v>
      </c>
      <c r="G4" s="19" t="str">
        <f t="shared" si="1"/>
        <v>неявил(а) се</v>
      </c>
    </row>
    <row r="5" spans="1:7" ht="15" thickBot="1" thickTop="1">
      <c r="A5" s="2">
        <v>81250</v>
      </c>
      <c r="B5" s="5"/>
      <c r="C5" s="6"/>
      <c r="D5" s="6"/>
      <c r="E5" s="24"/>
      <c r="F5" s="22">
        <f t="shared" si="0"/>
        <v>0</v>
      </c>
      <c r="G5" s="19" t="str">
        <f t="shared" si="1"/>
        <v>неявил(а) се</v>
      </c>
    </row>
    <row r="6" spans="1:7" ht="15" thickBot="1" thickTop="1">
      <c r="A6" s="2">
        <v>81257</v>
      </c>
      <c r="B6" s="5"/>
      <c r="C6" s="6"/>
      <c r="D6" s="6"/>
      <c r="E6" s="24"/>
      <c r="F6" s="22">
        <f t="shared" si="0"/>
        <v>0</v>
      </c>
      <c r="G6" s="19" t="str">
        <f t="shared" si="1"/>
        <v>неявил(а) се</v>
      </c>
    </row>
    <row r="7" spans="1:15" ht="15" thickBot="1" thickTop="1">
      <c r="A7" s="2">
        <v>81324</v>
      </c>
      <c r="B7" s="5">
        <v>13</v>
      </c>
      <c r="C7" s="6">
        <v>30</v>
      </c>
      <c r="D7" s="6"/>
      <c r="E7" s="24"/>
      <c r="F7" s="22">
        <f t="shared" si="0"/>
        <v>7.3500000000000005</v>
      </c>
      <c r="G7" s="19" t="str">
        <f t="shared" si="1"/>
        <v>неявил(а) се</v>
      </c>
      <c r="I7" s="34" t="s">
        <v>7</v>
      </c>
      <c r="J7" s="34"/>
      <c r="K7" s="34"/>
      <c r="L7" s="34"/>
      <c r="M7" s="37" t="s">
        <v>8</v>
      </c>
      <c r="N7" s="37"/>
      <c r="O7" s="37"/>
    </row>
    <row r="8" spans="1:15" ht="15" thickBot="1" thickTop="1">
      <c r="A8" s="2">
        <v>81360</v>
      </c>
      <c r="B8" s="5">
        <v>50</v>
      </c>
      <c r="C8" s="6">
        <v>55</v>
      </c>
      <c r="D8" s="6">
        <v>60</v>
      </c>
      <c r="E8" s="24">
        <v>40</v>
      </c>
      <c r="F8" s="22">
        <f t="shared" si="0"/>
        <v>46.25</v>
      </c>
      <c r="G8" s="19">
        <f t="shared" si="1"/>
        <v>3</v>
      </c>
      <c r="I8" s="38" t="str">
        <f>"под "&amp;$M$8&amp;"%:                       2"</f>
        <v>под 35%:                       2</v>
      </c>
      <c r="J8" s="38"/>
      <c r="K8" s="38"/>
      <c r="L8" s="38"/>
      <c r="M8" s="7">
        <v>35</v>
      </c>
      <c r="N8" s="7"/>
      <c r="O8" s="7"/>
    </row>
    <row r="9" spans="1:15" ht="15" thickBot="1" thickTop="1">
      <c r="A9" s="2">
        <v>81418</v>
      </c>
      <c r="B9" s="5">
        <v>59</v>
      </c>
      <c r="C9" s="6">
        <v>50</v>
      </c>
      <c r="D9" s="6">
        <v>60</v>
      </c>
      <c r="E9" s="24">
        <v>40</v>
      </c>
      <c r="F9" s="22">
        <f t="shared" si="0"/>
        <v>50.05</v>
      </c>
      <c r="G9" s="19">
        <f t="shared" si="1"/>
        <v>3</v>
      </c>
      <c r="I9" s="34" t="str">
        <f>"от "&amp;$M$8&amp;"% до "&amp;$M$9&amp;"%:      3"</f>
        <v>от 35% до 51.25%:      3</v>
      </c>
      <c r="J9" s="34"/>
      <c r="K9" s="34"/>
      <c r="L9" s="34"/>
      <c r="M9" s="7">
        <v>51.25</v>
      </c>
      <c r="N9" s="7"/>
      <c r="O9" s="7"/>
    </row>
    <row r="10" spans="1:15" ht="15" thickBot="1" thickTop="1">
      <c r="A10" s="2">
        <v>81429</v>
      </c>
      <c r="B10" s="5"/>
      <c r="C10" s="6"/>
      <c r="D10" s="6"/>
      <c r="E10" s="24"/>
      <c r="F10" s="22">
        <f t="shared" si="0"/>
        <v>0</v>
      </c>
      <c r="G10" s="19" t="str">
        <f t="shared" si="1"/>
        <v>неявил(а) се</v>
      </c>
      <c r="I10" s="33" t="str">
        <f>"от "&amp;$M$9&amp;"% до "&amp;$M$10&amp;"%:   4"</f>
        <v>от 51.25% до 67.5%:   4</v>
      </c>
      <c r="J10" s="33"/>
      <c r="K10" s="33"/>
      <c r="L10" s="33"/>
      <c r="M10" s="7">
        <v>67.5</v>
      </c>
      <c r="N10" s="7"/>
      <c r="O10" s="7"/>
    </row>
    <row r="11" spans="1:15" ht="15" thickBot="1" thickTop="1">
      <c r="A11" s="2">
        <v>81466</v>
      </c>
      <c r="B11" s="5">
        <v>48</v>
      </c>
      <c r="C11" s="6">
        <v>77.6</v>
      </c>
      <c r="D11" s="6">
        <v>100</v>
      </c>
      <c r="E11" s="24">
        <v>20</v>
      </c>
      <c r="F11" s="22">
        <f t="shared" si="0"/>
        <v>39.480000000000004</v>
      </c>
      <c r="G11" s="19">
        <f t="shared" si="1"/>
        <v>3</v>
      </c>
      <c r="I11" s="33" t="str">
        <f>"от "&amp;$M$10&amp;"% до "&amp;$M$11&amp;"%:   5"</f>
        <v>от 67.5% до 83.75%:   5</v>
      </c>
      <c r="J11" s="33"/>
      <c r="K11" s="33"/>
      <c r="L11" s="33"/>
      <c r="M11" s="7">
        <v>83.75</v>
      </c>
      <c r="N11" s="7"/>
      <c r="O11" s="7"/>
    </row>
    <row r="12" spans="1:15" ht="15" thickBot="1" thickTop="1">
      <c r="A12" s="2">
        <v>81467</v>
      </c>
      <c r="B12" s="5"/>
      <c r="C12" s="6"/>
      <c r="D12" s="6"/>
      <c r="E12" s="24"/>
      <c r="F12" s="22">
        <f t="shared" si="0"/>
        <v>0</v>
      </c>
      <c r="G12" s="19" t="str">
        <f t="shared" si="1"/>
        <v>неявил(а) се</v>
      </c>
      <c r="I12" s="34" t="str">
        <f>"над "&amp;$M$11&amp;"%:                  6"</f>
        <v>над 83.75%:                  6</v>
      </c>
      <c r="J12" s="34"/>
      <c r="K12" s="34"/>
      <c r="L12" s="34"/>
      <c r="M12" s="7"/>
      <c r="N12" s="7"/>
      <c r="O12" s="7"/>
    </row>
    <row r="13" spans="1:15" ht="15" thickBot="1" thickTop="1">
      <c r="A13" s="2">
        <v>81479</v>
      </c>
      <c r="B13" s="5">
        <v>44</v>
      </c>
      <c r="C13" s="6">
        <v>100</v>
      </c>
      <c r="D13" s="6">
        <v>60</v>
      </c>
      <c r="E13" s="24">
        <v>36</v>
      </c>
      <c r="F13" s="22">
        <f t="shared" si="0"/>
        <v>44</v>
      </c>
      <c r="G13" s="19">
        <f t="shared" si="1"/>
        <v>3</v>
      </c>
      <c r="I13" s="7"/>
      <c r="J13" s="7"/>
      <c r="K13" s="7"/>
      <c r="L13" s="7"/>
      <c r="M13" s="7"/>
      <c r="N13" s="7"/>
      <c r="O13" s="7"/>
    </row>
    <row r="14" spans="1:15" ht="15" thickBot="1" thickTop="1">
      <c r="A14" s="2">
        <v>81495</v>
      </c>
      <c r="B14" s="5">
        <v>100</v>
      </c>
      <c r="C14" s="6">
        <v>97</v>
      </c>
      <c r="D14" s="6">
        <v>103</v>
      </c>
      <c r="E14" s="24">
        <v>44</v>
      </c>
      <c r="F14" s="22">
        <f t="shared" si="0"/>
        <v>74.8</v>
      </c>
      <c r="G14" s="19">
        <f t="shared" si="1"/>
        <v>5</v>
      </c>
      <c r="I14" s="8" t="s">
        <v>9</v>
      </c>
      <c r="J14" s="7"/>
      <c r="K14" s="9"/>
      <c r="L14" s="9"/>
      <c r="M14" s="9"/>
      <c r="N14" s="7"/>
      <c r="O14" s="7"/>
    </row>
    <row r="15" spans="1:15" ht="15" thickBot="1" thickTop="1">
      <c r="A15" s="2">
        <v>81498</v>
      </c>
      <c r="B15" s="5">
        <v>40</v>
      </c>
      <c r="C15" s="6">
        <v>60</v>
      </c>
      <c r="D15" s="6">
        <v>55</v>
      </c>
      <c r="E15" s="24">
        <v>13</v>
      </c>
      <c r="F15" s="22">
        <f t="shared" si="0"/>
        <v>29.6</v>
      </c>
      <c r="G15" s="19">
        <f t="shared" si="1"/>
        <v>2</v>
      </c>
      <c r="I15" s="8">
        <f>COUNTIF(G2:G83,"&gt;= 3.0")</f>
        <v>30</v>
      </c>
      <c r="J15" s="7"/>
      <c r="K15" s="9"/>
      <c r="L15" s="9"/>
      <c r="M15" s="9"/>
      <c r="N15" s="7"/>
      <c r="O15" s="7"/>
    </row>
    <row r="16" spans="1:15" ht="15" thickBot="1" thickTop="1">
      <c r="A16" s="2">
        <v>81500</v>
      </c>
      <c r="B16" s="5">
        <v>31</v>
      </c>
      <c r="C16" s="6">
        <v>100</v>
      </c>
      <c r="D16" s="6">
        <v>62</v>
      </c>
      <c r="E16" s="24">
        <v>20</v>
      </c>
      <c r="F16" s="22">
        <f t="shared" si="0"/>
        <v>31.050000000000004</v>
      </c>
      <c r="G16" s="19">
        <f t="shared" si="1"/>
        <v>2</v>
      </c>
      <c r="I16" s="7"/>
      <c r="J16" s="7"/>
      <c r="K16" s="7"/>
      <c r="L16" s="7"/>
      <c r="M16" s="7"/>
      <c r="N16" s="7"/>
      <c r="O16" s="7"/>
    </row>
    <row r="17" spans="1:15" ht="15" thickBot="1" thickTop="1">
      <c r="A17" s="2">
        <v>81503</v>
      </c>
      <c r="B17" s="5">
        <v>51</v>
      </c>
      <c r="C17" s="6">
        <v>50</v>
      </c>
      <c r="D17" s="6">
        <v>100</v>
      </c>
      <c r="E17" s="24">
        <v>52</v>
      </c>
      <c r="F17" s="22">
        <f t="shared" si="0"/>
        <v>53.85</v>
      </c>
      <c r="G17" s="19">
        <f t="shared" si="1"/>
        <v>4</v>
      </c>
      <c r="I17" s="8" t="s">
        <v>10</v>
      </c>
      <c r="J17" s="7"/>
      <c r="K17" s="7"/>
      <c r="L17" s="7"/>
      <c r="M17" s="7"/>
      <c r="N17" s="7"/>
      <c r="O17" s="7"/>
    </row>
    <row r="18" spans="1:15" ht="15" thickBot="1" thickTop="1">
      <c r="A18" s="2">
        <v>81505</v>
      </c>
      <c r="B18" s="5"/>
      <c r="C18" s="6"/>
      <c r="D18" s="6"/>
      <c r="E18" s="24"/>
      <c r="F18" s="22">
        <f t="shared" si="0"/>
        <v>0</v>
      </c>
      <c r="G18" s="32">
        <v>6</v>
      </c>
      <c r="I18" s="8">
        <f>COUNTIF(G2:G83,"= 3.0")</f>
        <v>15</v>
      </c>
      <c r="J18" s="7"/>
      <c r="K18" s="7"/>
      <c r="L18" s="7"/>
      <c r="M18" s="7"/>
      <c r="N18" s="7"/>
      <c r="O18" s="7"/>
    </row>
    <row r="19" spans="1:15" ht="15" thickBot="1" thickTop="1">
      <c r="A19" s="2">
        <v>81516</v>
      </c>
      <c r="B19" s="5">
        <v>77</v>
      </c>
      <c r="C19" s="6">
        <v>82</v>
      </c>
      <c r="D19" s="6">
        <v>100</v>
      </c>
      <c r="E19" s="24">
        <v>65</v>
      </c>
      <c r="F19" s="22">
        <f t="shared" si="0"/>
        <v>73</v>
      </c>
      <c r="G19" s="19">
        <f t="shared" si="1"/>
        <v>5</v>
      </c>
      <c r="I19" s="7"/>
      <c r="J19" s="7"/>
      <c r="K19" s="7"/>
      <c r="L19" s="7"/>
      <c r="M19" s="7"/>
      <c r="N19" s="7"/>
      <c r="O19" s="7"/>
    </row>
    <row r="20" spans="1:15" ht="15" thickBot="1" thickTop="1">
      <c r="A20" s="2">
        <v>81527</v>
      </c>
      <c r="B20" s="5">
        <v>80</v>
      </c>
      <c r="C20" s="6">
        <v>85</v>
      </c>
      <c r="D20" s="6">
        <v>85</v>
      </c>
      <c r="E20" s="24">
        <v>55</v>
      </c>
      <c r="F20" s="22">
        <f t="shared" si="0"/>
        <v>69.25</v>
      </c>
      <c r="G20" s="19">
        <f t="shared" si="1"/>
        <v>5</v>
      </c>
      <c r="I20" s="8" t="s">
        <v>11</v>
      </c>
      <c r="J20" s="7"/>
      <c r="K20" s="7"/>
      <c r="L20" s="7"/>
      <c r="M20" s="7"/>
      <c r="N20" s="7"/>
      <c r="O20" s="7"/>
    </row>
    <row r="21" spans="1:15" ht="15" thickBot="1" thickTop="1">
      <c r="A21" s="2">
        <v>81529</v>
      </c>
      <c r="B21" s="5">
        <v>54</v>
      </c>
      <c r="C21" s="6">
        <v>64</v>
      </c>
      <c r="D21" s="6">
        <v>90</v>
      </c>
      <c r="E21" s="24">
        <v>30</v>
      </c>
      <c r="F21" s="22">
        <f t="shared" si="0"/>
        <v>45.5</v>
      </c>
      <c r="G21" s="19">
        <f t="shared" si="1"/>
        <v>3</v>
      </c>
      <c r="I21" s="8">
        <f>COUNTIF(G2:G83,"= 4.0")</f>
        <v>4</v>
      </c>
      <c r="J21" s="7"/>
      <c r="K21" s="7"/>
      <c r="L21" s="7"/>
      <c r="M21" s="7"/>
      <c r="N21" s="7"/>
      <c r="O21" s="7"/>
    </row>
    <row r="22" spans="1:15" ht="15" thickBot="1" thickTop="1">
      <c r="A22" s="2">
        <v>81546</v>
      </c>
      <c r="B22" s="5">
        <v>60</v>
      </c>
      <c r="C22" s="6">
        <v>70</v>
      </c>
      <c r="D22" s="6">
        <v>120</v>
      </c>
      <c r="E22" s="24">
        <v>94</v>
      </c>
      <c r="F22" s="22">
        <f t="shared" si="0"/>
        <v>78.80000000000001</v>
      </c>
      <c r="G22" s="19">
        <f t="shared" si="1"/>
        <v>5</v>
      </c>
      <c r="I22" s="7"/>
      <c r="J22" s="7"/>
      <c r="K22" s="7"/>
      <c r="L22" s="7"/>
      <c r="M22" s="7"/>
      <c r="N22" s="7"/>
      <c r="O22" s="7"/>
    </row>
    <row r="23" spans="1:15" ht="15" thickBot="1" thickTop="1">
      <c r="A23" s="2">
        <v>81548</v>
      </c>
      <c r="B23" s="5">
        <v>38</v>
      </c>
      <c r="C23" s="6">
        <v>40</v>
      </c>
      <c r="D23" s="6">
        <v>45</v>
      </c>
      <c r="E23" s="24">
        <v>4</v>
      </c>
      <c r="F23" s="22">
        <f t="shared" si="0"/>
        <v>23.150000000000002</v>
      </c>
      <c r="G23" s="19">
        <f t="shared" si="1"/>
        <v>2</v>
      </c>
      <c r="I23" s="8" t="s">
        <v>12</v>
      </c>
      <c r="J23" s="7"/>
      <c r="K23" s="7"/>
      <c r="L23" s="7"/>
      <c r="M23" s="7"/>
      <c r="N23" s="7"/>
      <c r="O23" s="7"/>
    </row>
    <row r="24" spans="1:15" ht="15" thickBot="1" thickTop="1">
      <c r="A24" s="2">
        <v>81564</v>
      </c>
      <c r="B24" s="5">
        <v>45</v>
      </c>
      <c r="C24" s="6">
        <v>97</v>
      </c>
      <c r="D24" s="6">
        <v>103</v>
      </c>
      <c r="E24" s="25"/>
      <c r="F24" s="22">
        <f t="shared" si="0"/>
        <v>30.25</v>
      </c>
      <c r="G24" s="19" t="str">
        <f t="shared" si="1"/>
        <v>неявил(а) се</v>
      </c>
      <c r="I24" s="8">
        <f>COUNTIF(G2:G83,"= 5.0")</f>
        <v>6</v>
      </c>
      <c r="J24" s="7"/>
      <c r="K24" s="7"/>
      <c r="L24" s="7"/>
      <c r="M24" s="7"/>
      <c r="N24" s="7"/>
      <c r="O24" s="7"/>
    </row>
    <row r="25" spans="1:15" ht="15" thickBot="1" thickTop="1">
      <c r="A25" s="4">
        <v>81571</v>
      </c>
      <c r="B25" s="20">
        <v>34</v>
      </c>
      <c r="C25" s="21">
        <v>96</v>
      </c>
      <c r="D25" s="21">
        <v>90</v>
      </c>
      <c r="E25" s="26">
        <v>24</v>
      </c>
      <c r="F25" s="22">
        <f t="shared" si="0"/>
        <v>35.400000000000006</v>
      </c>
      <c r="G25" s="19">
        <f t="shared" si="1"/>
        <v>3</v>
      </c>
      <c r="I25" s="7"/>
      <c r="J25" s="7"/>
      <c r="K25" s="7"/>
      <c r="L25" s="7"/>
      <c r="M25" s="7"/>
      <c r="N25" s="7"/>
      <c r="O25" s="7"/>
    </row>
    <row r="26" spans="1:15" ht="15" thickBot="1" thickTop="1">
      <c r="A26" s="3">
        <v>81201</v>
      </c>
      <c r="B26" s="17"/>
      <c r="C26" s="18"/>
      <c r="D26" s="18"/>
      <c r="E26" s="23"/>
      <c r="F26" s="22">
        <f t="shared" si="0"/>
        <v>0</v>
      </c>
      <c r="G26" s="19" t="str">
        <f t="shared" si="1"/>
        <v>неявил(а) се</v>
      </c>
      <c r="I26" s="8" t="s">
        <v>13</v>
      </c>
      <c r="J26" s="7"/>
      <c r="K26" s="7"/>
      <c r="L26" s="7"/>
      <c r="M26" s="7"/>
      <c r="N26" s="7"/>
      <c r="O26" s="7"/>
    </row>
    <row r="27" spans="1:15" ht="15" thickBot="1" thickTop="1">
      <c r="A27" s="2">
        <v>81217</v>
      </c>
      <c r="B27" s="5"/>
      <c r="C27" s="6"/>
      <c r="D27" s="6"/>
      <c r="E27" s="24"/>
      <c r="F27" s="22">
        <f t="shared" si="0"/>
        <v>0</v>
      </c>
      <c r="G27" s="19" t="str">
        <f t="shared" si="1"/>
        <v>неявил(а) се</v>
      </c>
      <c r="I27" s="8">
        <f>COUNTIF(G2:G83,"= 6.0")</f>
        <v>5</v>
      </c>
      <c r="J27" s="7"/>
      <c r="K27" s="7"/>
      <c r="L27" s="7"/>
      <c r="M27" s="7"/>
      <c r="N27" s="7"/>
      <c r="O27" s="7"/>
    </row>
    <row r="28" spans="1:7" ht="15" thickBot="1" thickTop="1">
      <c r="A28" s="2">
        <v>81299</v>
      </c>
      <c r="B28" s="5">
        <v>28</v>
      </c>
      <c r="C28" s="6">
        <v>45</v>
      </c>
      <c r="D28" s="6">
        <v>25</v>
      </c>
      <c r="E28" s="24"/>
      <c r="F28" s="22">
        <f t="shared" si="0"/>
        <v>16.1</v>
      </c>
      <c r="G28" s="19" t="str">
        <f t="shared" si="1"/>
        <v>неявил(а) се</v>
      </c>
    </row>
    <row r="29" spans="1:7" ht="15" thickBot="1" thickTop="1">
      <c r="A29" s="2">
        <v>81332</v>
      </c>
      <c r="B29" s="5"/>
      <c r="C29" s="6"/>
      <c r="D29" s="6"/>
      <c r="E29" s="24"/>
      <c r="F29" s="22">
        <f t="shared" si="0"/>
        <v>0</v>
      </c>
      <c r="G29" s="19" t="str">
        <f t="shared" si="1"/>
        <v>неявил(а) се</v>
      </c>
    </row>
    <row r="30" spans="1:7" ht="15" thickBot="1" thickTop="1">
      <c r="A30" s="2">
        <v>81373</v>
      </c>
      <c r="B30" s="5"/>
      <c r="C30" s="6"/>
      <c r="D30" s="6"/>
      <c r="E30" s="24"/>
      <c r="F30" s="22">
        <f t="shared" si="0"/>
        <v>0</v>
      </c>
      <c r="G30" s="19" t="str">
        <f t="shared" si="1"/>
        <v>неявил(а) се</v>
      </c>
    </row>
    <row r="31" spans="1:7" ht="15" thickBot="1" thickTop="1">
      <c r="A31" s="2">
        <v>81401</v>
      </c>
      <c r="B31" s="5">
        <v>50</v>
      </c>
      <c r="C31" s="6">
        <v>50</v>
      </c>
      <c r="D31" s="6">
        <v>90</v>
      </c>
      <c r="E31" s="24">
        <v>55</v>
      </c>
      <c r="F31" s="22">
        <f t="shared" si="0"/>
        <v>54.25</v>
      </c>
      <c r="G31" s="19">
        <f t="shared" si="1"/>
        <v>4</v>
      </c>
    </row>
    <row r="32" spans="1:7" ht="15" thickBot="1" thickTop="1">
      <c r="A32" s="2">
        <v>81428</v>
      </c>
      <c r="B32" s="5">
        <v>28</v>
      </c>
      <c r="C32" s="6">
        <v>47</v>
      </c>
      <c r="D32" s="6">
        <v>100</v>
      </c>
      <c r="E32" s="24">
        <v>10</v>
      </c>
      <c r="F32" s="22">
        <f t="shared" si="0"/>
        <v>24.45</v>
      </c>
      <c r="G32" s="19">
        <f t="shared" si="1"/>
        <v>2</v>
      </c>
    </row>
    <row r="33" spans="1:7" ht="15" thickBot="1" thickTop="1">
      <c r="A33" s="2">
        <v>81431</v>
      </c>
      <c r="B33" s="5"/>
      <c r="C33" s="6">
        <v>9</v>
      </c>
      <c r="D33" s="6"/>
      <c r="E33" s="24"/>
      <c r="F33" s="22">
        <f t="shared" si="0"/>
        <v>0.45</v>
      </c>
      <c r="G33" s="19" t="str">
        <f t="shared" si="1"/>
        <v>неявил(а) се</v>
      </c>
    </row>
    <row r="34" spans="1:7" ht="15" thickBot="1" thickTop="1">
      <c r="A34" s="2">
        <v>81465</v>
      </c>
      <c r="B34" s="5">
        <v>14</v>
      </c>
      <c r="C34" s="6">
        <v>80</v>
      </c>
      <c r="D34" s="6"/>
      <c r="E34" s="24"/>
      <c r="F34" s="22">
        <f t="shared" si="0"/>
        <v>10.3</v>
      </c>
      <c r="G34" s="19" t="str">
        <f t="shared" si="1"/>
        <v>неявил(а) се</v>
      </c>
    </row>
    <row r="35" spans="1:7" ht="15" thickBot="1" thickTop="1">
      <c r="A35" s="2">
        <v>81477</v>
      </c>
      <c r="B35" s="5">
        <v>36</v>
      </c>
      <c r="C35" s="6">
        <v>44</v>
      </c>
      <c r="D35" s="6">
        <v>85</v>
      </c>
      <c r="E35" s="24">
        <v>20</v>
      </c>
      <c r="F35" s="22">
        <f t="shared" si="0"/>
        <v>31.65</v>
      </c>
      <c r="G35" s="19">
        <f t="shared" si="1"/>
        <v>2</v>
      </c>
    </row>
    <row r="36" spans="1:7" ht="15" thickBot="1" thickTop="1">
      <c r="A36" s="2">
        <v>81483</v>
      </c>
      <c r="B36" s="5">
        <v>39</v>
      </c>
      <c r="C36" s="6">
        <v>47</v>
      </c>
      <c r="D36" s="6">
        <v>37</v>
      </c>
      <c r="E36" s="24">
        <v>4</v>
      </c>
      <c r="F36" s="22">
        <f t="shared" si="0"/>
        <v>23.550000000000004</v>
      </c>
      <c r="G36" s="19">
        <f t="shared" si="1"/>
        <v>2</v>
      </c>
    </row>
    <row r="37" spans="1:7" ht="15" thickBot="1" thickTop="1">
      <c r="A37" s="2">
        <v>81486</v>
      </c>
      <c r="B37" s="5">
        <v>4</v>
      </c>
      <c r="C37" s="6">
        <v>35</v>
      </c>
      <c r="D37" s="6">
        <v>25</v>
      </c>
      <c r="E37" s="24">
        <v>0</v>
      </c>
      <c r="F37" s="22">
        <f t="shared" si="0"/>
        <v>4.8</v>
      </c>
      <c r="G37" s="19">
        <f t="shared" si="1"/>
        <v>2</v>
      </c>
    </row>
    <row r="38" spans="1:7" ht="15" thickBot="1" thickTop="1">
      <c r="A38" s="2">
        <v>81499</v>
      </c>
      <c r="B38" s="5">
        <v>45</v>
      </c>
      <c r="C38" s="6">
        <v>60</v>
      </c>
      <c r="D38" s="6">
        <v>105</v>
      </c>
      <c r="E38" s="24">
        <v>39</v>
      </c>
      <c r="F38" s="22">
        <f t="shared" si="0"/>
        <v>46.05</v>
      </c>
      <c r="G38" s="19">
        <f t="shared" si="1"/>
        <v>3</v>
      </c>
    </row>
    <row r="39" spans="1:7" ht="15" thickBot="1" thickTop="1">
      <c r="A39" s="2">
        <v>81528</v>
      </c>
      <c r="B39" s="5">
        <v>16</v>
      </c>
      <c r="C39" s="6">
        <v>64</v>
      </c>
      <c r="D39" s="6"/>
      <c r="E39" s="24"/>
      <c r="F39" s="22">
        <f t="shared" si="0"/>
        <v>10.4</v>
      </c>
      <c r="G39" s="19" t="str">
        <f t="shared" si="1"/>
        <v>неявил(а) се</v>
      </c>
    </row>
    <row r="40" spans="1:7" ht="15" thickBot="1" thickTop="1">
      <c r="A40" s="2">
        <v>81541</v>
      </c>
      <c r="B40" s="5"/>
      <c r="C40" s="6"/>
      <c r="D40" s="6"/>
      <c r="E40" s="24"/>
      <c r="F40" s="22">
        <f t="shared" si="0"/>
        <v>0</v>
      </c>
      <c r="G40" s="32">
        <v>6</v>
      </c>
    </row>
    <row r="41" spans="1:7" ht="15" thickBot="1" thickTop="1">
      <c r="A41" s="2">
        <v>81547</v>
      </c>
      <c r="B41" s="5">
        <v>18</v>
      </c>
      <c r="C41" s="6">
        <v>50</v>
      </c>
      <c r="D41" s="6">
        <v>30</v>
      </c>
      <c r="E41" s="24"/>
      <c r="F41" s="22">
        <f t="shared" si="0"/>
        <v>12.1</v>
      </c>
      <c r="G41" s="19" t="str">
        <f t="shared" si="1"/>
        <v>неявил(а) се</v>
      </c>
    </row>
    <row r="42" spans="1:7" ht="15" thickBot="1" thickTop="1">
      <c r="A42" s="2">
        <v>81561</v>
      </c>
      <c r="B42" s="5"/>
      <c r="C42" s="6"/>
      <c r="D42" s="6"/>
      <c r="E42" s="24"/>
      <c r="F42" s="22">
        <f t="shared" si="0"/>
        <v>0</v>
      </c>
      <c r="G42" s="32">
        <v>6</v>
      </c>
    </row>
    <row r="43" spans="1:7" ht="15" thickBot="1" thickTop="1">
      <c r="A43" s="13">
        <v>81569</v>
      </c>
      <c r="B43" s="14">
        <v>46</v>
      </c>
      <c r="C43" s="15">
        <v>70</v>
      </c>
      <c r="D43" s="15">
        <v>80</v>
      </c>
      <c r="E43" s="26">
        <v>20</v>
      </c>
      <c r="F43" s="22">
        <f t="shared" si="0"/>
        <v>37.2</v>
      </c>
      <c r="G43" s="19">
        <f t="shared" si="1"/>
        <v>3</v>
      </c>
    </row>
    <row r="44" spans="1:7" ht="15" thickBot="1" thickTop="1">
      <c r="A44" s="16">
        <v>80930</v>
      </c>
      <c r="B44" s="17"/>
      <c r="C44" s="18"/>
      <c r="D44" s="18"/>
      <c r="E44" s="23"/>
      <c r="F44" s="22">
        <f t="shared" si="0"/>
        <v>0</v>
      </c>
      <c r="G44" s="19" t="str">
        <f t="shared" si="1"/>
        <v>неявил(а) се</v>
      </c>
    </row>
    <row r="45" spans="1:7" ht="15" thickBot="1" thickTop="1">
      <c r="A45" s="2">
        <v>80990</v>
      </c>
      <c r="B45" s="5"/>
      <c r="C45" s="6"/>
      <c r="D45" s="6"/>
      <c r="E45" s="25"/>
      <c r="F45" s="22">
        <f t="shared" si="0"/>
        <v>0</v>
      </c>
      <c r="G45" s="19" t="str">
        <f t="shared" si="1"/>
        <v>неявил(а) се</v>
      </c>
    </row>
    <row r="46" spans="1:7" ht="15" thickBot="1" thickTop="1">
      <c r="A46" s="2">
        <v>81073</v>
      </c>
      <c r="B46" s="5"/>
      <c r="C46" s="6"/>
      <c r="D46" s="6"/>
      <c r="E46" s="25"/>
      <c r="F46" s="22">
        <f t="shared" si="0"/>
        <v>0</v>
      </c>
      <c r="G46" s="19" t="str">
        <f t="shared" si="1"/>
        <v>неявил(а) се</v>
      </c>
    </row>
    <row r="47" spans="1:7" ht="15" thickBot="1" thickTop="1">
      <c r="A47" s="2">
        <v>81095</v>
      </c>
      <c r="B47" s="5">
        <v>26</v>
      </c>
      <c r="C47" s="6">
        <v>20</v>
      </c>
      <c r="D47" s="6">
        <v>10</v>
      </c>
      <c r="E47" s="25">
        <v>0</v>
      </c>
      <c r="F47" s="22">
        <f t="shared" si="0"/>
        <v>13.200000000000001</v>
      </c>
      <c r="G47" s="19">
        <f t="shared" si="1"/>
        <v>2</v>
      </c>
    </row>
    <row r="48" spans="1:7" ht="15" thickBot="1" thickTop="1">
      <c r="A48" s="2">
        <v>81144</v>
      </c>
      <c r="B48" s="5"/>
      <c r="C48" s="6"/>
      <c r="D48" s="6"/>
      <c r="E48" s="25"/>
      <c r="F48" s="22">
        <f t="shared" si="0"/>
        <v>0</v>
      </c>
      <c r="G48" s="19" t="str">
        <f t="shared" si="1"/>
        <v>неявил(а) се</v>
      </c>
    </row>
    <row r="49" spans="1:7" ht="15" thickBot="1" thickTop="1">
      <c r="A49" s="2">
        <v>81160</v>
      </c>
      <c r="B49" s="5"/>
      <c r="C49" s="6"/>
      <c r="D49" s="6"/>
      <c r="E49" s="25"/>
      <c r="F49" s="22">
        <f t="shared" si="0"/>
        <v>0</v>
      </c>
      <c r="G49" s="19" t="str">
        <f t="shared" si="1"/>
        <v>неявил(а) се</v>
      </c>
    </row>
    <row r="50" spans="1:7" ht="15" thickBot="1" thickTop="1">
      <c r="A50" s="2">
        <v>81289</v>
      </c>
      <c r="B50" s="5"/>
      <c r="C50" s="6"/>
      <c r="D50" s="6"/>
      <c r="E50" s="25"/>
      <c r="F50" s="22">
        <f t="shared" si="0"/>
        <v>0</v>
      </c>
      <c r="G50" s="19" t="str">
        <f t="shared" si="1"/>
        <v>неявил(а) се</v>
      </c>
    </row>
    <row r="51" spans="1:7" ht="15" thickBot="1" thickTop="1">
      <c r="A51" s="2">
        <v>81300</v>
      </c>
      <c r="B51" s="5"/>
      <c r="C51" s="6"/>
      <c r="D51" s="6"/>
      <c r="E51" s="25"/>
      <c r="F51" s="22">
        <f t="shared" si="0"/>
        <v>0</v>
      </c>
      <c r="G51" s="19" t="str">
        <f t="shared" si="1"/>
        <v>неявил(а) се</v>
      </c>
    </row>
    <row r="52" spans="1:7" ht="15" thickBot="1" thickTop="1">
      <c r="A52" s="2">
        <v>81309</v>
      </c>
      <c r="B52" s="5"/>
      <c r="C52" s="6"/>
      <c r="D52" s="6"/>
      <c r="E52" s="25"/>
      <c r="F52" s="22">
        <f t="shared" si="0"/>
        <v>0</v>
      </c>
      <c r="G52" s="19" t="str">
        <f t="shared" si="1"/>
        <v>неявил(а) се</v>
      </c>
    </row>
    <row r="53" spans="1:7" ht="15" thickBot="1" thickTop="1">
      <c r="A53" s="2">
        <v>81336</v>
      </c>
      <c r="B53" s="5">
        <v>4</v>
      </c>
      <c r="C53" s="6">
        <v>30</v>
      </c>
      <c r="D53" s="6"/>
      <c r="E53" s="24"/>
      <c r="F53" s="22">
        <f t="shared" si="0"/>
        <v>3.3</v>
      </c>
      <c r="G53" s="19" t="str">
        <f t="shared" si="1"/>
        <v>неявил(а) се</v>
      </c>
    </row>
    <row r="54" spans="1:7" ht="15" thickBot="1" thickTop="1">
      <c r="A54" s="2">
        <v>81389</v>
      </c>
      <c r="B54" s="5"/>
      <c r="C54" s="6"/>
      <c r="D54" s="6"/>
      <c r="E54" s="24"/>
      <c r="F54" s="22">
        <f t="shared" si="0"/>
        <v>0</v>
      </c>
      <c r="G54" s="19" t="str">
        <f t="shared" si="1"/>
        <v>неявил(а) се</v>
      </c>
    </row>
    <row r="55" spans="1:7" ht="15" thickBot="1" thickTop="1">
      <c r="A55" s="2">
        <v>81411</v>
      </c>
      <c r="B55" s="5">
        <v>13</v>
      </c>
      <c r="C55" s="6">
        <v>10</v>
      </c>
      <c r="D55" s="6">
        <v>50</v>
      </c>
      <c r="E55" s="24">
        <v>24</v>
      </c>
      <c r="F55" s="22">
        <f t="shared" si="0"/>
        <v>19.650000000000002</v>
      </c>
      <c r="G55" s="19">
        <f t="shared" si="1"/>
        <v>2</v>
      </c>
    </row>
    <row r="56" spans="1:7" ht="15" thickBot="1" thickTop="1">
      <c r="A56" s="2">
        <v>81427</v>
      </c>
      <c r="B56" s="5">
        <v>95</v>
      </c>
      <c r="C56" s="6">
        <v>100</v>
      </c>
      <c r="D56" s="6">
        <v>96</v>
      </c>
      <c r="E56" s="24">
        <v>77</v>
      </c>
      <c r="F56" s="22">
        <f t="shared" si="0"/>
        <v>87.19999999999999</v>
      </c>
      <c r="G56" s="19">
        <f t="shared" si="1"/>
        <v>6</v>
      </c>
    </row>
    <row r="57" spans="1:7" ht="15" thickBot="1" thickTop="1">
      <c r="A57" s="2">
        <v>81430</v>
      </c>
      <c r="B57" s="5">
        <v>29</v>
      </c>
      <c r="C57" s="6">
        <v>50</v>
      </c>
      <c r="D57" s="6">
        <v>100</v>
      </c>
      <c r="E57" s="24">
        <v>23</v>
      </c>
      <c r="F57" s="22">
        <f t="shared" si="0"/>
        <v>30.9</v>
      </c>
      <c r="G57" s="19">
        <f t="shared" si="1"/>
        <v>2</v>
      </c>
    </row>
    <row r="58" spans="1:7" ht="15" thickBot="1" thickTop="1">
      <c r="A58" s="2">
        <v>81442</v>
      </c>
      <c r="B58" s="5">
        <v>15</v>
      </c>
      <c r="C58" s="6">
        <v>10</v>
      </c>
      <c r="D58" s="6"/>
      <c r="E58" s="24"/>
      <c r="F58" s="22">
        <f t="shared" si="0"/>
        <v>7.25</v>
      </c>
      <c r="G58" s="19" t="str">
        <f t="shared" si="1"/>
        <v>неявил(а) се</v>
      </c>
    </row>
    <row r="59" spans="1:7" ht="15" thickBot="1" thickTop="1">
      <c r="A59" s="2">
        <v>81472</v>
      </c>
      <c r="B59" s="5">
        <v>32</v>
      </c>
      <c r="C59" s="6">
        <v>65</v>
      </c>
      <c r="D59" s="6">
        <v>45</v>
      </c>
      <c r="E59" s="24">
        <v>4</v>
      </c>
      <c r="F59" s="22">
        <f t="shared" si="0"/>
        <v>21.7</v>
      </c>
      <c r="G59" s="19">
        <f t="shared" si="1"/>
        <v>2</v>
      </c>
    </row>
    <row r="60" spans="1:7" ht="15" thickBot="1" thickTop="1">
      <c r="A60" s="2">
        <v>81482</v>
      </c>
      <c r="B60" s="5">
        <v>42</v>
      </c>
      <c r="C60" s="6">
        <v>65</v>
      </c>
      <c r="D60" s="6">
        <v>65</v>
      </c>
      <c r="E60" s="24">
        <v>40</v>
      </c>
      <c r="F60" s="22">
        <f t="shared" si="0"/>
        <v>43.400000000000006</v>
      </c>
      <c r="G60" s="19">
        <f t="shared" si="1"/>
        <v>3</v>
      </c>
    </row>
    <row r="61" spans="1:7" ht="15" thickBot="1" thickTop="1">
      <c r="A61" s="2">
        <v>81484</v>
      </c>
      <c r="B61" s="5">
        <v>43</v>
      </c>
      <c r="C61" s="6">
        <v>35</v>
      </c>
      <c r="D61" s="6">
        <v>20</v>
      </c>
      <c r="E61" s="24">
        <v>58</v>
      </c>
      <c r="F61" s="22">
        <f t="shared" si="0"/>
        <v>48.2</v>
      </c>
      <c r="G61" s="19">
        <f t="shared" si="1"/>
        <v>3</v>
      </c>
    </row>
    <row r="62" spans="1:7" ht="15" thickBot="1" thickTop="1">
      <c r="A62" s="2">
        <v>81515</v>
      </c>
      <c r="B62" s="5">
        <v>69</v>
      </c>
      <c r="C62" s="6">
        <v>85</v>
      </c>
      <c r="D62" s="6">
        <v>120</v>
      </c>
      <c r="E62" s="24">
        <v>80</v>
      </c>
      <c r="F62" s="22">
        <f t="shared" si="0"/>
        <v>77.3</v>
      </c>
      <c r="G62" s="19">
        <f t="shared" si="1"/>
        <v>5</v>
      </c>
    </row>
    <row r="63" spans="1:7" ht="15" thickBot="1" thickTop="1">
      <c r="A63" s="2">
        <v>81524</v>
      </c>
      <c r="B63" s="5">
        <v>36</v>
      </c>
      <c r="C63" s="6">
        <v>85</v>
      </c>
      <c r="D63" s="6">
        <v>25</v>
      </c>
      <c r="E63" s="24">
        <v>37</v>
      </c>
      <c r="F63" s="22">
        <f t="shared" si="0"/>
        <v>38.35</v>
      </c>
      <c r="G63" s="19">
        <f t="shared" si="1"/>
        <v>3</v>
      </c>
    </row>
    <row r="64" spans="1:7" ht="15" thickBot="1" thickTop="1">
      <c r="A64" s="2">
        <v>81525</v>
      </c>
      <c r="B64" s="5">
        <v>10</v>
      </c>
      <c r="C64" s="6">
        <v>25</v>
      </c>
      <c r="D64" s="6">
        <v>35</v>
      </c>
      <c r="E64" s="24">
        <v>40</v>
      </c>
      <c r="F64" s="22">
        <f t="shared" si="0"/>
        <v>25.5</v>
      </c>
      <c r="G64" s="19">
        <f t="shared" si="1"/>
        <v>2</v>
      </c>
    </row>
    <row r="65" spans="1:7" ht="15" thickBot="1" thickTop="1">
      <c r="A65" s="2">
        <v>81530</v>
      </c>
      <c r="B65" s="5">
        <v>33</v>
      </c>
      <c r="C65" s="6">
        <v>55</v>
      </c>
      <c r="D65" s="6">
        <v>30</v>
      </c>
      <c r="E65" s="24">
        <v>4</v>
      </c>
      <c r="F65" s="22">
        <f t="shared" si="0"/>
        <v>20.900000000000002</v>
      </c>
      <c r="G65" s="19">
        <f t="shared" si="1"/>
        <v>2</v>
      </c>
    </row>
    <row r="66" spans="1:7" ht="15" thickBot="1" thickTop="1">
      <c r="A66" s="2">
        <v>81533</v>
      </c>
      <c r="B66" s="5">
        <v>6</v>
      </c>
      <c r="C66" s="6">
        <v>10</v>
      </c>
      <c r="D66" s="6"/>
      <c r="E66" s="24">
        <v>5</v>
      </c>
      <c r="F66" s="22">
        <f t="shared" si="0"/>
        <v>5.45</v>
      </c>
      <c r="G66" s="19">
        <f t="shared" si="1"/>
        <v>2</v>
      </c>
    </row>
    <row r="67" spans="1:7" ht="15" thickBot="1" thickTop="1">
      <c r="A67" s="2">
        <v>81544</v>
      </c>
      <c r="B67" s="5"/>
      <c r="C67" s="6"/>
      <c r="D67" s="6"/>
      <c r="E67" s="24">
        <v>45</v>
      </c>
      <c r="F67" s="22">
        <f aca="true" t="shared" si="2" ref="F67:F83">(B67*0.45+C67*0.05+D67*0.05+E67*0.45)</f>
        <v>20.25</v>
      </c>
      <c r="G67" s="19">
        <f aca="true" t="shared" si="3" ref="G67:G83">IF(NOT(ISNUMBER(E67)),"неявил(а) се",IF(F67&lt;$M$8,2,IF(F67&lt;$M$9,3,IF(F67&lt;$M$10,4,IF(F67&lt;$M$11,5,6)))))</f>
        <v>2</v>
      </c>
    </row>
    <row r="68" spans="1:7" ht="15" thickBot="1" thickTop="1">
      <c r="A68" s="2">
        <v>81553</v>
      </c>
      <c r="B68" s="5">
        <v>46</v>
      </c>
      <c r="C68" s="6">
        <v>60</v>
      </c>
      <c r="D68" s="6">
        <v>70</v>
      </c>
      <c r="E68" s="24">
        <v>20</v>
      </c>
      <c r="F68" s="22">
        <f t="shared" si="2"/>
        <v>36.2</v>
      </c>
      <c r="G68" s="19">
        <f t="shared" si="3"/>
        <v>3</v>
      </c>
    </row>
    <row r="69" spans="1:7" ht="15" thickBot="1" thickTop="1">
      <c r="A69" s="13">
        <v>81560</v>
      </c>
      <c r="B69" s="14">
        <v>76</v>
      </c>
      <c r="C69" s="15">
        <v>100</v>
      </c>
      <c r="D69" s="15">
        <v>125</v>
      </c>
      <c r="E69" s="26">
        <v>79</v>
      </c>
      <c r="F69" s="22">
        <f t="shared" si="2"/>
        <v>81</v>
      </c>
      <c r="G69" s="19">
        <f t="shared" si="3"/>
        <v>5</v>
      </c>
    </row>
    <row r="70" spans="1:7" ht="15" thickBot="1" thickTop="1">
      <c r="A70" s="16">
        <v>81274</v>
      </c>
      <c r="B70" s="17"/>
      <c r="C70" s="18"/>
      <c r="D70" s="18"/>
      <c r="E70" s="23">
        <v>0</v>
      </c>
      <c r="F70" s="22">
        <f t="shared" si="2"/>
        <v>0</v>
      </c>
      <c r="G70" s="19">
        <f t="shared" si="3"/>
        <v>2</v>
      </c>
    </row>
    <row r="71" spans="1:7" ht="15" thickBot="1" thickTop="1">
      <c r="A71" s="2">
        <v>81305</v>
      </c>
      <c r="B71" s="5">
        <v>2</v>
      </c>
      <c r="C71" s="6">
        <v>10</v>
      </c>
      <c r="D71" s="6"/>
      <c r="E71" s="25"/>
      <c r="F71" s="22">
        <f t="shared" si="2"/>
        <v>1.4</v>
      </c>
      <c r="G71" s="19" t="str">
        <f t="shared" si="3"/>
        <v>неявил(а) се</v>
      </c>
    </row>
    <row r="72" spans="1:7" ht="15" thickBot="1" thickTop="1">
      <c r="A72" s="2">
        <v>81398</v>
      </c>
      <c r="B72" s="5">
        <v>41</v>
      </c>
      <c r="C72" s="6">
        <v>40</v>
      </c>
      <c r="D72" s="6">
        <v>20</v>
      </c>
      <c r="E72" s="25">
        <v>10</v>
      </c>
      <c r="F72" s="22">
        <f t="shared" si="2"/>
        <v>25.95</v>
      </c>
      <c r="G72" s="19">
        <f t="shared" si="3"/>
        <v>2</v>
      </c>
    </row>
    <row r="73" spans="1:7" ht="15" thickBot="1" thickTop="1">
      <c r="A73" s="2">
        <v>81399</v>
      </c>
      <c r="B73" s="5">
        <v>18</v>
      </c>
      <c r="C73" s="6">
        <v>24</v>
      </c>
      <c r="D73" s="6"/>
      <c r="E73" s="25"/>
      <c r="F73" s="22">
        <f t="shared" si="2"/>
        <v>9.3</v>
      </c>
      <c r="G73" s="19" t="str">
        <f t="shared" si="3"/>
        <v>неявил(а) се</v>
      </c>
    </row>
    <row r="74" spans="1:7" ht="15" thickBot="1" thickTop="1">
      <c r="A74" s="2">
        <v>81404</v>
      </c>
      <c r="B74" s="5">
        <v>22</v>
      </c>
      <c r="C74" s="6">
        <v>48</v>
      </c>
      <c r="D74" s="6">
        <v>66</v>
      </c>
      <c r="E74" s="25">
        <v>16</v>
      </c>
      <c r="F74" s="22">
        <f t="shared" si="2"/>
        <v>22.8</v>
      </c>
      <c r="G74" s="19">
        <f t="shared" si="3"/>
        <v>2</v>
      </c>
    </row>
    <row r="75" spans="1:7" ht="15" thickBot="1" thickTop="1">
      <c r="A75" s="2">
        <v>81414</v>
      </c>
      <c r="B75" s="5">
        <v>46</v>
      </c>
      <c r="C75" s="6">
        <v>100</v>
      </c>
      <c r="D75" s="6">
        <v>100</v>
      </c>
      <c r="E75" s="25">
        <v>18</v>
      </c>
      <c r="F75" s="22">
        <f t="shared" si="2"/>
        <v>38.8</v>
      </c>
      <c r="G75" s="19">
        <f t="shared" si="3"/>
        <v>3</v>
      </c>
    </row>
    <row r="76" spans="1:7" ht="15" thickBot="1" thickTop="1">
      <c r="A76" s="2">
        <v>81415</v>
      </c>
      <c r="B76" s="5">
        <v>5</v>
      </c>
      <c r="C76" s="6">
        <v>40</v>
      </c>
      <c r="D76" s="6"/>
      <c r="E76" s="25"/>
      <c r="F76" s="22">
        <f t="shared" si="2"/>
        <v>4.25</v>
      </c>
      <c r="G76" s="19" t="str">
        <f t="shared" si="3"/>
        <v>неявил(а) се</v>
      </c>
    </row>
    <row r="77" spans="1:7" ht="15" thickBot="1" thickTop="1">
      <c r="A77" s="2">
        <v>81444</v>
      </c>
      <c r="B77" s="5">
        <v>84</v>
      </c>
      <c r="C77" s="6">
        <v>100</v>
      </c>
      <c r="D77" s="6"/>
      <c r="E77" s="25">
        <v>120</v>
      </c>
      <c r="F77" s="22">
        <f t="shared" si="2"/>
        <v>96.80000000000001</v>
      </c>
      <c r="G77" s="19">
        <f t="shared" si="3"/>
        <v>6</v>
      </c>
    </row>
    <row r="78" spans="1:7" ht="15" thickBot="1" thickTop="1">
      <c r="A78" s="2">
        <v>81462</v>
      </c>
      <c r="B78" s="5">
        <v>31</v>
      </c>
      <c r="C78" s="6">
        <v>76</v>
      </c>
      <c r="D78" s="6">
        <v>60</v>
      </c>
      <c r="E78" s="25">
        <v>20</v>
      </c>
      <c r="F78" s="22">
        <f t="shared" si="2"/>
        <v>29.75</v>
      </c>
      <c r="G78" s="19">
        <f t="shared" si="3"/>
        <v>2</v>
      </c>
    </row>
    <row r="79" spans="1:7" ht="15" thickBot="1" thickTop="1">
      <c r="A79" s="2">
        <v>81469</v>
      </c>
      <c r="B79" s="5">
        <v>59</v>
      </c>
      <c r="C79" s="6">
        <v>80</v>
      </c>
      <c r="D79" s="6">
        <v>100</v>
      </c>
      <c r="E79" s="25">
        <v>55</v>
      </c>
      <c r="F79" s="22">
        <f t="shared" si="2"/>
        <v>60.3</v>
      </c>
      <c r="G79" s="19">
        <f t="shared" si="3"/>
        <v>4</v>
      </c>
    </row>
    <row r="80" spans="1:7" ht="15" thickBot="1" thickTop="1">
      <c r="A80" s="2">
        <v>81513</v>
      </c>
      <c r="B80" s="5">
        <v>30</v>
      </c>
      <c r="C80" s="6">
        <v>34</v>
      </c>
      <c r="D80" s="6">
        <v>60</v>
      </c>
      <c r="E80" s="25">
        <v>45</v>
      </c>
      <c r="F80" s="22">
        <f t="shared" si="2"/>
        <v>38.45</v>
      </c>
      <c r="G80" s="19">
        <f t="shared" si="3"/>
        <v>3</v>
      </c>
    </row>
    <row r="81" spans="1:7" ht="15" thickBot="1" thickTop="1">
      <c r="A81" s="2">
        <v>81514</v>
      </c>
      <c r="B81" s="5">
        <v>34</v>
      </c>
      <c r="C81" s="6">
        <v>62</v>
      </c>
      <c r="D81" s="6">
        <v>26</v>
      </c>
      <c r="E81" s="25">
        <v>50</v>
      </c>
      <c r="F81" s="22">
        <f t="shared" si="2"/>
        <v>42.2</v>
      </c>
      <c r="G81" s="19">
        <f t="shared" si="3"/>
        <v>3</v>
      </c>
    </row>
    <row r="82" spans="1:7" ht="15" thickBot="1" thickTop="1">
      <c r="A82" s="2">
        <v>81518</v>
      </c>
      <c r="B82" s="5">
        <v>36</v>
      </c>
      <c r="C82" s="6">
        <v>70</v>
      </c>
      <c r="D82" s="6">
        <v>40</v>
      </c>
      <c r="E82" s="25">
        <v>4</v>
      </c>
      <c r="F82" s="22">
        <f t="shared" si="2"/>
        <v>23.5</v>
      </c>
      <c r="G82" s="19">
        <f t="shared" si="3"/>
        <v>2</v>
      </c>
    </row>
    <row r="83" spans="1:7" ht="15" thickBot="1" thickTop="1">
      <c r="A83" s="4">
        <v>81558</v>
      </c>
      <c r="B83" s="10">
        <v>20</v>
      </c>
      <c r="C83" s="11">
        <v>100</v>
      </c>
      <c r="D83" s="11">
        <v>93.8</v>
      </c>
      <c r="E83" s="12">
        <v>90</v>
      </c>
      <c r="F83" s="22">
        <f t="shared" si="2"/>
        <v>59.19</v>
      </c>
      <c r="G83" s="19">
        <f t="shared" si="3"/>
        <v>4</v>
      </c>
    </row>
    <row r="84" ht="15" thickTop="1"/>
    <row r="87" ht="14.25">
      <c r="C87" s="1"/>
    </row>
  </sheetData>
  <sheetProtection/>
  <mergeCells count="8">
    <mergeCell ref="I11:L11"/>
    <mergeCell ref="I12:L12"/>
    <mergeCell ref="I1:J1"/>
    <mergeCell ref="I7:L7"/>
    <mergeCell ref="M7:O7"/>
    <mergeCell ref="I8:L8"/>
    <mergeCell ref="I9:L9"/>
    <mergeCell ref="I10:L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Windows User</cp:lastModifiedBy>
  <dcterms:created xsi:type="dcterms:W3CDTF">2018-03-15T10:35:15Z</dcterms:created>
  <dcterms:modified xsi:type="dcterms:W3CDTF">2018-06-24T13:22:56Z</dcterms:modified>
  <cp:category/>
  <cp:version/>
  <cp:contentType/>
  <cp:contentStatus/>
</cp:coreProperties>
</file>