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A-spring-2025\"/>
    </mc:Choice>
  </mc:AlternateContent>
  <bookViews>
    <workbookView xWindow="0" yWindow="0" windowWidth="19200" windowHeight="5570"/>
  </bookViews>
  <sheets>
    <sheet name="Protocols--16-June--UTF8" sheetId="1" r:id="rId1"/>
  </sheets>
  <calcPr calcId="162913"/>
</workbook>
</file>

<file path=xl/calcChain.xml><?xml version="1.0" encoding="utf-8"?>
<calcChain xmlns="http://schemas.openxmlformats.org/spreadsheetml/2006/main">
  <c r="P3" i="1" l="1"/>
  <c r="P14" i="1"/>
  <c r="P15" i="1"/>
  <c r="P22" i="1"/>
  <c r="P24" i="1"/>
  <c r="P25" i="1"/>
  <c r="P27" i="1"/>
  <c r="P29" i="1"/>
  <c r="P32" i="1"/>
  <c r="P36" i="1"/>
  <c r="P40" i="1"/>
  <c r="P42" i="1"/>
  <c r="P43" i="1"/>
  <c r="P44" i="1"/>
  <c r="P45" i="1"/>
  <c r="P49" i="1"/>
  <c r="P50" i="1"/>
  <c r="P52" i="1"/>
  <c r="P54" i="1"/>
  <c r="P57" i="1"/>
  <c r="O3" i="1" l="1"/>
  <c r="O14" i="1"/>
  <c r="O15" i="1"/>
  <c r="O22" i="1"/>
  <c r="O24" i="1"/>
  <c r="O25" i="1"/>
  <c r="O27" i="1"/>
  <c r="O29" i="1"/>
  <c r="O32" i="1"/>
  <c r="O36" i="1"/>
  <c r="O40" i="1"/>
  <c r="O42" i="1"/>
  <c r="O43" i="1"/>
  <c r="O44" i="1"/>
  <c r="O49" i="1"/>
  <c r="O50" i="1"/>
  <c r="O52" i="1"/>
  <c r="O54" i="1"/>
  <c r="O57" i="1"/>
  <c r="L2" i="1" l="1"/>
  <c r="L3" i="1"/>
  <c r="M3" i="1" s="1"/>
  <c r="L4" i="1"/>
  <c r="M4" i="1" s="1"/>
  <c r="O4" i="1" s="1"/>
  <c r="P4" i="1" s="1"/>
  <c r="L5" i="1"/>
  <c r="M5" i="1" s="1"/>
  <c r="L6" i="1"/>
  <c r="M6" i="1" s="1"/>
  <c r="O6" i="1" s="1"/>
  <c r="P6" i="1" s="1"/>
  <c r="L7" i="1"/>
  <c r="M7" i="1" s="1"/>
  <c r="O7" i="1" s="1"/>
  <c r="P7" i="1" s="1"/>
  <c r="L8" i="1"/>
  <c r="M8" i="1" s="1"/>
  <c r="O8" i="1" s="1"/>
  <c r="P8" i="1" s="1"/>
  <c r="L9" i="1"/>
  <c r="M9" i="1" s="1"/>
  <c r="O9" i="1" s="1"/>
  <c r="P9" i="1" s="1"/>
  <c r="L10" i="1"/>
  <c r="M10" i="1" s="1"/>
  <c r="O10" i="1" s="1"/>
  <c r="P10" i="1" s="1"/>
  <c r="L11" i="1"/>
  <c r="M11" i="1" s="1"/>
  <c r="O11" i="1" s="1"/>
  <c r="P11" i="1" s="1"/>
  <c r="L12" i="1"/>
  <c r="M12" i="1" s="1"/>
  <c r="O12" i="1" s="1"/>
  <c r="P12" i="1" s="1"/>
  <c r="L13" i="1"/>
  <c r="M13" i="1" s="1"/>
  <c r="O13" i="1" s="1"/>
  <c r="P13" i="1" s="1"/>
  <c r="L14" i="1"/>
  <c r="M14" i="1" s="1"/>
  <c r="L15" i="1"/>
  <c r="M15" i="1" s="1"/>
  <c r="L16" i="1"/>
  <c r="M16" i="1" s="1"/>
  <c r="O16" i="1" s="1"/>
  <c r="P16" i="1" s="1"/>
  <c r="L17" i="1"/>
  <c r="M17" i="1" s="1"/>
  <c r="O17" i="1" s="1"/>
  <c r="P17" i="1" s="1"/>
  <c r="L18" i="1"/>
  <c r="M18" i="1" s="1"/>
  <c r="O18" i="1" s="1"/>
  <c r="P18" i="1" s="1"/>
  <c r="L19" i="1"/>
  <c r="M19" i="1" s="1"/>
  <c r="O19" i="1" s="1"/>
  <c r="P19" i="1" s="1"/>
  <c r="L20" i="1"/>
  <c r="M20" i="1" s="1"/>
  <c r="O20" i="1" s="1"/>
  <c r="P20" i="1" s="1"/>
  <c r="L21" i="1"/>
  <c r="M21" i="1" s="1"/>
  <c r="O21" i="1" s="1"/>
  <c r="P21" i="1" s="1"/>
  <c r="L22" i="1"/>
  <c r="M22" i="1" s="1"/>
  <c r="L23" i="1"/>
  <c r="M23" i="1" s="1"/>
  <c r="O23" i="1" s="1"/>
  <c r="P23" i="1" s="1"/>
  <c r="L24" i="1"/>
  <c r="M24" i="1" s="1"/>
  <c r="L25" i="1"/>
  <c r="M25" i="1" s="1"/>
  <c r="L26" i="1"/>
  <c r="M26" i="1" s="1"/>
  <c r="O26" i="1" s="1"/>
  <c r="P26" i="1" s="1"/>
  <c r="L27" i="1"/>
  <c r="M27" i="1" s="1"/>
  <c r="L28" i="1"/>
  <c r="M28" i="1" s="1"/>
  <c r="O28" i="1" s="1"/>
  <c r="P28" i="1" s="1"/>
  <c r="L29" i="1"/>
  <c r="M29" i="1" s="1"/>
  <c r="L30" i="1"/>
  <c r="M30" i="1" s="1"/>
  <c r="O30" i="1" s="1"/>
  <c r="P30" i="1" s="1"/>
  <c r="L31" i="1"/>
  <c r="M31" i="1" s="1"/>
  <c r="O31" i="1" s="1"/>
  <c r="P31" i="1" s="1"/>
  <c r="L32" i="1"/>
  <c r="M32" i="1" s="1"/>
  <c r="L33" i="1"/>
  <c r="M33" i="1" s="1"/>
  <c r="O33" i="1" s="1"/>
  <c r="P33" i="1" s="1"/>
  <c r="L34" i="1"/>
  <c r="M34" i="1" s="1"/>
  <c r="O34" i="1" s="1"/>
  <c r="P34" i="1" s="1"/>
  <c r="L35" i="1"/>
  <c r="M35" i="1" s="1"/>
  <c r="O35" i="1" s="1"/>
  <c r="P35" i="1" s="1"/>
  <c r="L36" i="1"/>
  <c r="M36" i="1" s="1"/>
  <c r="L37" i="1"/>
  <c r="M37" i="1" s="1"/>
  <c r="O37" i="1" s="1"/>
  <c r="P37" i="1" s="1"/>
  <c r="L38" i="1"/>
  <c r="M38" i="1" s="1"/>
  <c r="O38" i="1" s="1"/>
  <c r="P38" i="1" s="1"/>
  <c r="L39" i="1"/>
  <c r="M39" i="1" s="1"/>
  <c r="O39" i="1" s="1"/>
  <c r="P39" i="1" s="1"/>
  <c r="L40" i="1"/>
  <c r="M40" i="1" s="1"/>
  <c r="L41" i="1"/>
  <c r="M41" i="1" s="1"/>
  <c r="O41" i="1" s="1"/>
  <c r="P41" i="1" s="1"/>
  <c r="L42" i="1"/>
  <c r="M42" i="1" s="1"/>
  <c r="L43" i="1"/>
  <c r="M43" i="1" s="1"/>
  <c r="L44" i="1"/>
  <c r="M44" i="1" s="1"/>
  <c r="L45" i="1"/>
  <c r="M45" i="1" s="1"/>
  <c r="O45" i="1" s="1"/>
  <c r="L46" i="1"/>
  <c r="M46" i="1" s="1"/>
  <c r="O46" i="1" s="1"/>
  <c r="P46" i="1" s="1"/>
  <c r="L47" i="1"/>
  <c r="M47" i="1" s="1"/>
  <c r="O47" i="1" s="1"/>
  <c r="P47" i="1" s="1"/>
  <c r="L48" i="1"/>
  <c r="M48" i="1" s="1"/>
  <c r="O48" i="1" s="1"/>
  <c r="P48" i="1" s="1"/>
  <c r="L49" i="1"/>
  <c r="M49" i="1" s="1"/>
  <c r="L50" i="1"/>
  <c r="M50" i="1" s="1"/>
  <c r="L51" i="1"/>
  <c r="M51" i="1" s="1"/>
  <c r="O51" i="1" s="1"/>
  <c r="P51" i="1" s="1"/>
  <c r="L52" i="1"/>
  <c r="M52" i="1" s="1"/>
  <c r="L53" i="1"/>
  <c r="M53" i="1" s="1"/>
  <c r="O53" i="1" s="1"/>
  <c r="P53" i="1" s="1"/>
  <c r="L54" i="1"/>
  <c r="M54" i="1" s="1"/>
  <c r="L55" i="1"/>
  <c r="M55" i="1" s="1"/>
  <c r="O55" i="1" s="1"/>
  <c r="P55" i="1" s="1"/>
  <c r="L56" i="1"/>
  <c r="M56" i="1" s="1"/>
  <c r="O56" i="1" s="1"/>
  <c r="P56" i="1" s="1"/>
  <c r="L57" i="1"/>
  <c r="M57" i="1" s="1"/>
  <c r="L58" i="1"/>
  <c r="M58" i="1" s="1"/>
  <c r="O58" i="1" s="1"/>
  <c r="P58" i="1" s="1"/>
  <c r="M2" i="1"/>
  <c r="O2" i="1" s="1"/>
  <c r="U1" i="1" l="1"/>
  <c r="O5" i="1"/>
  <c r="P5" i="1" s="1"/>
  <c r="P2" i="1"/>
  <c r="R10" i="1"/>
  <c r="R9" i="1"/>
  <c r="R8" i="1"/>
  <c r="R7" i="1"/>
  <c r="R6" i="1"/>
  <c r="R25" i="1"/>
  <c r="R22" i="1"/>
  <c r="R19" i="1"/>
  <c r="R16" i="1"/>
  <c r="R13" i="1"/>
  <c r="R1" i="1"/>
</calcChain>
</file>

<file path=xl/sharedStrings.xml><?xml version="1.0" encoding="utf-8"?>
<sst xmlns="http://schemas.openxmlformats.org/spreadsheetml/2006/main" count="168" uniqueCount="58">
  <si>
    <t>П1397</t>
  </si>
  <si>
    <t>0MI0800028</t>
  </si>
  <si>
    <t>0MI0800104</t>
  </si>
  <si>
    <t>0MI0800256</t>
  </si>
  <si>
    <t>0MI0800284</t>
  </si>
  <si>
    <t>1MI0800074</t>
  </si>
  <si>
    <t>1MI0800191</t>
  </si>
  <si>
    <t>1MI0800224</t>
  </si>
  <si>
    <t>2MI0800068</t>
  </si>
  <si>
    <t>2MI0800157</t>
  </si>
  <si>
    <t>3MI0800049</t>
  </si>
  <si>
    <t>3MI0800051</t>
  </si>
  <si>
    <t>3MI0800140</t>
  </si>
  <si>
    <t>3MI0800201</t>
  </si>
  <si>
    <t>3MI0800331</t>
  </si>
  <si>
    <t>4MI0800353</t>
  </si>
  <si>
    <t>5MI0800082</t>
  </si>
  <si>
    <t>5MI0800299</t>
  </si>
  <si>
    <t>6MI0800239</t>
  </si>
  <si>
    <t>6MI0800302</t>
  </si>
  <si>
    <t>7MI0800003</t>
  </si>
  <si>
    <t>7MI0800174</t>
  </si>
  <si>
    <t>7MI0800235</t>
  </si>
  <si>
    <t>7MI0800324</t>
  </si>
  <si>
    <t>8MI0800012</t>
  </si>
  <si>
    <t>9MI0800164</t>
  </si>
  <si>
    <t># прот.</t>
  </si>
  <si>
    <t>Ф№</t>
  </si>
  <si>
    <t>яви ли се?</t>
  </si>
  <si>
    <t>зад 3</t>
  </si>
  <si>
    <t>Оценка, шестобална</t>
  </si>
  <si>
    <t>зад 1</t>
  </si>
  <si>
    <t>зад 2</t>
  </si>
  <si>
    <t>зад 4А</t>
  </si>
  <si>
    <t>зад 4Б</t>
  </si>
  <si>
    <t>зад 4В</t>
  </si>
  <si>
    <t>зад 4Г</t>
  </si>
  <si>
    <t>зад 4Д</t>
  </si>
  <si>
    <t>0MI0400191</t>
  </si>
  <si>
    <t>2MI0400181</t>
  </si>
  <si>
    <t>3MI0400175</t>
  </si>
  <si>
    <t>5MI0400089</t>
  </si>
  <si>
    <t>7MI0400038</t>
  </si>
  <si>
    <t>8MI0400006</t>
  </si>
  <si>
    <t>П1558</t>
  </si>
  <si>
    <t>Превръщане на проценти в оценка</t>
  </si>
  <si>
    <t>прагови ст-сти на %тите</t>
  </si>
  <si>
    <t>Двойки</t>
  </si>
  <si>
    <t>Тройки</t>
  </si>
  <si>
    <t>Четворки</t>
  </si>
  <si>
    <t>Петици</t>
  </si>
  <si>
    <t>Шестици</t>
  </si>
  <si>
    <t>не</t>
  </si>
  <si>
    <t>Доп. до теория?</t>
  </si>
  <si>
    <t>Оц. теор., %</t>
  </si>
  <si>
    <t>Оц. зад., %</t>
  </si>
  <si>
    <t>Оц., %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</si>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</sst>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3"/>
      <name val="Calibri"/>
      <family val="2"/>
    </font>
    <font>
      <b/>
      <sz val="11"/>
      <color rgb="FFFFFF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0" borderId="11" xfId="0" applyBorder="1"/>
    <xf numFmtId="0" fontId="18" fillId="36" borderId="0" xfId="0" applyFont="1" applyFill="1" applyBorder="1" applyAlignment="1">
      <alignment horizontal="left"/>
    </xf>
    <xf numFmtId="0" fontId="0" fillId="0" borderId="0" xfId="0" applyAlignment="1"/>
    <xf numFmtId="0" fontId="18" fillId="36" borderId="0" xfId="0" applyFont="1" applyFill="1" applyBorder="1" applyAlignment="1"/>
    <xf numFmtId="0" fontId="18" fillId="36" borderId="0" xfId="0" applyFont="1" applyFill="1" applyAlignment="1"/>
    <xf numFmtId="0" fontId="18" fillId="0" borderId="0" xfId="0" applyFont="1" applyFill="1" applyAlignment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3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0" fillId="39" borderId="12" xfId="0" applyFill="1" applyBorder="1" applyAlignment="1">
      <alignment horizontal="center"/>
    </xf>
    <xf numFmtId="0" fontId="0" fillId="39" borderId="13" xfId="0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0" fillId="40" borderId="13" xfId="0" applyFill="1" applyBorder="1" applyAlignment="1">
      <alignment horizontal="center"/>
    </xf>
    <xf numFmtId="0" fontId="19" fillId="41" borderId="14" xfId="0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5" borderId="10" xfId="0" applyFill="1" applyBorder="1"/>
    <xf numFmtId="0" fontId="0" fillId="42" borderId="10" xfId="0" applyFill="1" applyBorder="1" applyAlignment="1">
      <alignment horizontal="center"/>
    </xf>
    <xf numFmtId="0" fontId="0" fillId="35" borderId="12" xfId="0" applyFill="1" applyBorder="1"/>
    <xf numFmtId="0" fontId="0" fillId="35" borderId="12" xfId="0" applyFill="1" applyBorder="1" applyAlignment="1">
      <alignment horizontal="center"/>
    </xf>
    <xf numFmtId="0" fontId="0" fillId="42" borderId="12" xfId="0" applyFill="1" applyBorder="1" applyAlignment="1">
      <alignment horizontal="center"/>
    </xf>
    <xf numFmtId="0" fontId="0" fillId="40" borderId="10" xfId="0" applyFill="1" applyBorder="1"/>
    <xf numFmtId="0" fontId="0" fillId="33" borderId="10" xfId="0" applyFill="1" applyBorder="1" applyAlignment="1">
      <alignment horizontal="left"/>
    </xf>
    <xf numFmtId="0" fontId="0" fillId="0" borderId="0" xfId="0" applyFill="1"/>
    <xf numFmtId="0" fontId="0" fillId="34" borderId="0" xfId="0" applyFill="1" applyBorder="1" applyAlignment="1">
      <alignment horizontal="center" vertical="center" wrapText="1"/>
    </xf>
    <xf numFmtId="0" fontId="18" fillId="36" borderId="0" xfId="0" applyFont="1" applyFill="1" applyBorder="1" applyAlignment="1"/>
    <xf numFmtId="0" fontId="0" fillId="37" borderId="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workbookViewId="0">
      <pane ySplit="1" topLeftCell="A2" activePane="bottomLeft" state="frozen"/>
      <selection pane="bottomLeft" activeCell="T2" sqref="T2"/>
    </sheetView>
  </sheetViews>
  <sheetFormatPr defaultRowHeight="14.5" x14ac:dyDescent="0.35"/>
  <cols>
    <col min="1" max="1" width="7" customWidth="1"/>
    <col min="2" max="2" width="11.453125" customWidth="1"/>
    <col min="3" max="11" width="6.26953125" customWidth="1"/>
    <col min="12" max="12" width="7.26953125" customWidth="1"/>
    <col min="13" max="13" width="8.08984375" customWidth="1"/>
    <col min="14" max="14" width="7.90625" customWidth="1"/>
    <col min="15" max="15" width="5.1796875" customWidth="1"/>
    <col min="16" max="16" width="11.36328125" customWidth="1"/>
    <col min="17" max="17" width="2.1796875" customWidth="1"/>
  </cols>
  <sheetData>
    <row r="1" spans="1:24" ht="30" customHeight="1" x14ac:dyDescent="0.35">
      <c r="A1" s="29" t="s">
        <v>26</v>
      </c>
      <c r="B1" s="2" t="s">
        <v>27</v>
      </c>
      <c r="C1" s="3" t="s">
        <v>28</v>
      </c>
      <c r="D1" s="3" t="s">
        <v>31</v>
      </c>
      <c r="E1" s="3" t="s">
        <v>32</v>
      </c>
      <c r="F1" s="3" t="s">
        <v>29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55</v>
      </c>
      <c r="M1" s="3" t="s">
        <v>53</v>
      </c>
      <c r="N1" s="3" t="s">
        <v>54</v>
      </c>
      <c r="O1" s="3" t="s">
        <v>56</v>
      </c>
      <c r="P1" s="3" t="s">
        <v>30</v>
      </c>
      <c r="R1" s="31" t="str">
        <f>"брой явили се:  "&amp;COUNTIF(C:C, "да")</f>
        <v>брой явили се:  36</v>
      </c>
      <c r="S1" s="31"/>
      <c r="U1" s="31" t="str">
        <f>"до теория:  "&amp;COUNTIF(M:M, "да")</f>
        <v>до теория:  21</v>
      </c>
      <c r="V1" s="31"/>
    </row>
    <row r="2" spans="1:24" ht="15" thickBot="1" x14ac:dyDescent="0.4">
      <c r="A2" s="1" t="s">
        <v>0</v>
      </c>
      <c r="B2" s="1" t="s">
        <v>1</v>
      </c>
      <c r="C2" s="10" t="s">
        <v>52</v>
      </c>
      <c r="D2" s="10"/>
      <c r="E2" s="10"/>
      <c r="F2" s="10"/>
      <c r="G2" s="10"/>
      <c r="H2" s="10"/>
      <c r="I2" s="10"/>
      <c r="J2" s="10"/>
      <c r="K2" s="10"/>
      <c r="L2" s="12" t="str">
        <f>IF(C2="не", "", D2+E2+F2+G2+H2+I2+J2+K2)</f>
        <v/>
      </c>
      <c r="M2" s="10" t="str">
        <f>IF(OR(C2="не", L2&lt;15), "не", "да")</f>
        <v>не</v>
      </c>
      <c r="N2" s="18"/>
      <c r="O2" s="15" t="str">
        <f>IF(C2="не", "", IF(M2="не", 0, (L2+N2 ) / 2 ))</f>
        <v/>
      </c>
      <c r="P2" s="21" t="str">
        <f>IF(C2="не", "", IF(O2&lt;$V$6,2,IF(O2&lt;$V$7,3,IF(O2&lt;$V$8,4,IF(O2&lt;$V$9,5,6)))))</f>
        <v/>
      </c>
      <c r="R2" s="30"/>
      <c r="S2" s="30"/>
    </row>
    <row r="3" spans="1:24" ht="15.5" thickTop="1" thickBot="1" x14ac:dyDescent="0.4">
      <c r="A3" s="1" t="s">
        <v>0</v>
      </c>
      <c r="B3" s="1" t="s">
        <v>2</v>
      </c>
      <c r="C3" s="10" t="s">
        <v>52</v>
      </c>
      <c r="D3" s="10"/>
      <c r="E3" s="10"/>
      <c r="F3" s="10"/>
      <c r="G3" s="10"/>
      <c r="H3" s="10"/>
      <c r="I3" s="10"/>
      <c r="J3" s="10"/>
      <c r="K3" s="10"/>
      <c r="L3" s="12" t="str">
        <f t="shared" ref="L3:L58" si="0">IF(C3="не", "", D3+E3+F3+G3+H3+I3+J3+K3)</f>
        <v/>
      </c>
      <c r="M3" s="10" t="str">
        <f t="shared" ref="M3:M58" si="1">IF(OR(C3="не", L3&lt;15), "не", "да")</f>
        <v>не</v>
      </c>
      <c r="N3" s="18"/>
      <c r="O3" s="15" t="str">
        <f t="shared" ref="O3:O58" si="2">IF(C3="не", "", IF(M3="не", 0, (L3+N3 ) / 2 ))</f>
        <v/>
      </c>
      <c r="P3" s="21" t="str">
        <f t="shared" ref="P3:P58" si="3">IF(C3="не", "", IF(O3&lt;$V$6,2,IF(O3&lt;$V$7,3,IF(O3&lt;$V$8,4,IF(O3&lt;$V$9,5,6)))))</f>
        <v/>
      </c>
      <c r="R3" s="30"/>
      <c r="S3" s="30"/>
    </row>
    <row r="4" spans="1:24" ht="15.5" thickTop="1" thickBot="1" x14ac:dyDescent="0.4">
      <c r="A4" s="23" t="s">
        <v>0</v>
      </c>
      <c r="B4" s="23" t="s">
        <v>3</v>
      </c>
      <c r="C4" s="22" t="s">
        <v>57</v>
      </c>
      <c r="D4" s="22">
        <v>0</v>
      </c>
      <c r="E4" s="22">
        <v>2</v>
      </c>
      <c r="F4" s="22"/>
      <c r="G4" s="22">
        <v>1</v>
      </c>
      <c r="H4" s="22">
        <v>1</v>
      </c>
      <c r="I4" s="22">
        <v>1</v>
      </c>
      <c r="J4" s="22">
        <v>0</v>
      </c>
      <c r="K4" s="22"/>
      <c r="L4" s="12">
        <f t="shared" si="0"/>
        <v>5</v>
      </c>
      <c r="M4" s="24" t="str">
        <f t="shared" si="1"/>
        <v>не</v>
      </c>
      <c r="N4" s="18"/>
      <c r="O4" s="15">
        <f t="shared" si="2"/>
        <v>0</v>
      </c>
      <c r="P4" s="21">
        <f t="shared" si="3"/>
        <v>2</v>
      </c>
    </row>
    <row r="5" spans="1:24" ht="15.5" thickTop="1" thickBot="1" x14ac:dyDescent="0.4">
      <c r="A5" s="23" t="s">
        <v>0</v>
      </c>
      <c r="B5" s="23" t="s">
        <v>4</v>
      </c>
      <c r="C5" s="22" t="s">
        <v>57</v>
      </c>
      <c r="D5" s="22">
        <v>0</v>
      </c>
      <c r="E5" s="22">
        <v>0</v>
      </c>
      <c r="F5" s="22"/>
      <c r="G5" s="22">
        <v>1</v>
      </c>
      <c r="H5" s="22">
        <v>1</v>
      </c>
      <c r="I5" s="22">
        <v>1</v>
      </c>
      <c r="J5" s="22">
        <v>2</v>
      </c>
      <c r="K5" s="22">
        <v>0</v>
      </c>
      <c r="L5" s="12">
        <f t="shared" si="0"/>
        <v>5</v>
      </c>
      <c r="M5" s="24" t="str">
        <f t="shared" si="1"/>
        <v>не</v>
      </c>
      <c r="N5" s="18"/>
      <c r="O5" s="15">
        <f t="shared" si="2"/>
        <v>0</v>
      </c>
      <c r="P5" s="21">
        <f t="shared" si="3"/>
        <v>2</v>
      </c>
      <c r="R5" s="32" t="s">
        <v>45</v>
      </c>
      <c r="S5" s="32"/>
      <c r="T5" s="32"/>
      <c r="U5" s="32"/>
      <c r="V5" s="33" t="s">
        <v>46</v>
      </c>
      <c r="W5" s="33"/>
      <c r="X5" s="33"/>
    </row>
    <row r="6" spans="1:24" ht="15.5" thickTop="1" thickBot="1" x14ac:dyDescent="0.4">
      <c r="A6" s="23" t="s">
        <v>0</v>
      </c>
      <c r="B6" s="23" t="s">
        <v>5</v>
      </c>
      <c r="C6" s="22" t="s">
        <v>57</v>
      </c>
      <c r="D6" s="22">
        <v>20</v>
      </c>
      <c r="E6" s="22">
        <v>0</v>
      </c>
      <c r="F6" s="22"/>
      <c r="G6" s="22">
        <v>1</v>
      </c>
      <c r="H6" s="22">
        <v>1</v>
      </c>
      <c r="I6" s="22">
        <v>1</v>
      </c>
      <c r="J6" s="22">
        <v>0</v>
      </c>
      <c r="K6" s="22">
        <v>0</v>
      </c>
      <c r="L6" s="12">
        <f t="shared" si="0"/>
        <v>23</v>
      </c>
      <c r="M6" s="22" t="str">
        <f t="shared" si="1"/>
        <v>да</v>
      </c>
      <c r="N6" s="18"/>
      <c r="O6" s="15">
        <f t="shared" si="2"/>
        <v>11.5</v>
      </c>
      <c r="P6" s="21">
        <f t="shared" si="3"/>
        <v>2</v>
      </c>
      <c r="R6" s="5" t="str">
        <f>"под "&amp;$V$6&amp;"%:"</f>
        <v>под 35%:</v>
      </c>
      <c r="S6" s="5"/>
      <c r="T6" s="5">
        <v>2</v>
      </c>
      <c r="U6" s="5"/>
      <c r="V6" s="6">
        <v>35</v>
      </c>
      <c r="W6" s="6"/>
      <c r="X6" s="6"/>
    </row>
    <row r="7" spans="1:24" ht="15.5" thickTop="1" thickBot="1" x14ac:dyDescent="0.4">
      <c r="A7" s="23" t="s">
        <v>0</v>
      </c>
      <c r="B7" s="23" t="s">
        <v>6</v>
      </c>
      <c r="C7" s="22" t="s">
        <v>57</v>
      </c>
      <c r="D7" s="22">
        <v>20</v>
      </c>
      <c r="E7" s="22">
        <v>0</v>
      </c>
      <c r="F7" s="22"/>
      <c r="G7" s="22">
        <v>1</v>
      </c>
      <c r="H7" s="22">
        <v>1</v>
      </c>
      <c r="I7" s="22">
        <v>1</v>
      </c>
      <c r="J7" s="22">
        <v>0</v>
      </c>
      <c r="K7" s="22">
        <v>0</v>
      </c>
      <c r="L7" s="12">
        <f t="shared" si="0"/>
        <v>23</v>
      </c>
      <c r="M7" s="22" t="str">
        <f t="shared" si="1"/>
        <v>да</v>
      </c>
      <c r="N7" s="18"/>
      <c r="O7" s="15">
        <f t="shared" si="2"/>
        <v>11.5</v>
      </c>
      <c r="P7" s="21">
        <f t="shared" si="3"/>
        <v>2</v>
      </c>
      <c r="R7" s="7" t="str">
        <f>"от "&amp;$V$6&amp;"% до "&amp;$V$7&amp;"%:"</f>
        <v>от 35% до 51.25%:</v>
      </c>
      <c r="S7" s="7"/>
      <c r="T7" s="5">
        <v>3</v>
      </c>
      <c r="U7" s="7"/>
      <c r="V7" s="6">
        <v>51.25</v>
      </c>
      <c r="W7" s="6"/>
      <c r="X7" s="6"/>
    </row>
    <row r="8" spans="1:24" ht="15.5" thickTop="1" thickBot="1" x14ac:dyDescent="0.4">
      <c r="A8" s="23" t="s">
        <v>0</v>
      </c>
      <c r="B8" s="23" t="s">
        <v>7</v>
      </c>
      <c r="C8" s="22" t="s">
        <v>57</v>
      </c>
      <c r="D8" s="22">
        <v>0</v>
      </c>
      <c r="E8" s="22">
        <v>0</v>
      </c>
      <c r="F8" s="22"/>
      <c r="G8" s="22">
        <v>1</v>
      </c>
      <c r="H8" s="22">
        <v>1</v>
      </c>
      <c r="I8" s="22">
        <v>1</v>
      </c>
      <c r="J8" s="22">
        <v>4</v>
      </c>
      <c r="K8" s="22"/>
      <c r="L8" s="12">
        <f t="shared" si="0"/>
        <v>7</v>
      </c>
      <c r="M8" s="22" t="str">
        <f t="shared" si="1"/>
        <v>не</v>
      </c>
      <c r="N8" s="18"/>
      <c r="O8" s="15">
        <f t="shared" si="2"/>
        <v>0</v>
      </c>
      <c r="P8" s="21">
        <f t="shared" si="3"/>
        <v>2</v>
      </c>
      <c r="R8" s="7" t="str">
        <f>"от "&amp;$V$7&amp;"% до "&amp;$V$8&amp;"%:"</f>
        <v>от 51.25% до 67.5%:</v>
      </c>
      <c r="S8" s="7"/>
      <c r="T8" s="5">
        <v>4</v>
      </c>
      <c r="U8" s="7"/>
      <c r="V8" s="6">
        <v>67.5</v>
      </c>
      <c r="W8" s="6"/>
      <c r="X8" s="6"/>
    </row>
    <row r="9" spans="1:24" ht="15.5" thickTop="1" thickBot="1" x14ac:dyDescent="0.4">
      <c r="A9" s="23" t="s">
        <v>0</v>
      </c>
      <c r="B9" s="23" t="s">
        <v>8</v>
      </c>
      <c r="C9" s="22" t="s">
        <v>57</v>
      </c>
      <c r="D9" s="22">
        <v>20</v>
      </c>
      <c r="E9" s="22"/>
      <c r="F9" s="22"/>
      <c r="G9" s="22">
        <v>1</v>
      </c>
      <c r="H9" s="22">
        <v>1</v>
      </c>
      <c r="I9" s="22">
        <v>1</v>
      </c>
      <c r="J9" s="22">
        <v>4</v>
      </c>
      <c r="K9" s="22"/>
      <c r="L9" s="12">
        <f t="shared" si="0"/>
        <v>27</v>
      </c>
      <c r="M9" s="22" t="str">
        <f t="shared" si="1"/>
        <v>да</v>
      </c>
      <c r="N9" s="18"/>
      <c r="O9" s="15">
        <f t="shared" si="2"/>
        <v>13.5</v>
      </c>
      <c r="P9" s="21">
        <f t="shared" si="3"/>
        <v>2</v>
      </c>
      <c r="R9" s="7" t="str">
        <f>"от "&amp;$V$8&amp;"% до "&amp;$V$9&amp;"%:"</f>
        <v>от 67.5% до 83.75%:</v>
      </c>
      <c r="S9" s="7"/>
      <c r="T9" s="5">
        <v>5</v>
      </c>
      <c r="U9" s="7"/>
      <c r="V9" s="6">
        <v>83.75</v>
      </c>
      <c r="W9" s="6"/>
      <c r="X9" s="6"/>
    </row>
    <row r="10" spans="1:24" ht="15.5" thickTop="1" thickBot="1" x14ac:dyDescent="0.4">
      <c r="A10" s="23" t="s">
        <v>0</v>
      </c>
      <c r="B10" s="23" t="s">
        <v>9</v>
      </c>
      <c r="C10" s="22" t="s">
        <v>57</v>
      </c>
      <c r="D10" s="22">
        <v>20</v>
      </c>
      <c r="E10" s="22">
        <v>0</v>
      </c>
      <c r="F10" s="22">
        <v>2</v>
      </c>
      <c r="G10" s="22">
        <v>1</v>
      </c>
      <c r="H10" s="22">
        <v>1</v>
      </c>
      <c r="I10" s="22">
        <v>0</v>
      </c>
      <c r="J10" s="22">
        <v>0</v>
      </c>
      <c r="K10" s="22"/>
      <c r="L10" s="12">
        <f t="shared" si="0"/>
        <v>24</v>
      </c>
      <c r="M10" s="22" t="str">
        <f t="shared" si="1"/>
        <v>да</v>
      </c>
      <c r="N10" s="18"/>
      <c r="O10" s="15">
        <f t="shared" si="2"/>
        <v>12</v>
      </c>
      <c r="P10" s="21">
        <f t="shared" si="3"/>
        <v>2</v>
      </c>
      <c r="R10" s="7" t="str">
        <f>"над "&amp;$V$9&amp;"%:"</f>
        <v>над 83.75%:</v>
      </c>
      <c r="S10" s="7"/>
      <c r="T10" s="5">
        <v>6</v>
      </c>
      <c r="U10" s="7"/>
      <c r="V10" s="6"/>
      <c r="W10" s="6"/>
      <c r="X10" s="6"/>
    </row>
    <row r="11" spans="1:24" ht="15.5" thickTop="1" thickBot="1" x14ac:dyDescent="0.4">
      <c r="A11" s="23" t="s">
        <v>0</v>
      </c>
      <c r="B11" s="23" t="s">
        <v>10</v>
      </c>
      <c r="C11" s="22" t="s">
        <v>57</v>
      </c>
      <c r="D11" s="22">
        <v>20</v>
      </c>
      <c r="E11" s="22">
        <v>0</v>
      </c>
      <c r="F11" s="22">
        <v>0</v>
      </c>
      <c r="G11" s="22">
        <v>1</v>
      </c>
      <c r="H11" s="22">
        <v>1</v>
      </c>
      <c r="I11" s="22">
        <v>1</v>
      </c>
      <c r="J11" s="22">
        <v>4</v>
      </c>
      <c r="K11" s="22">
        <v>0</v>
      </c>
      <c r="L11" s="12">
        <f t="shared" si="0"/>
        <v>27</v>
      </c>
      <c r="M11" s="22" t="str">
        <f t="shared" si="1"/>
        <v>да</v>
      </c>
      <c r="N11" s="18"/>
      <c r="O11" s="15">
        <f t="shared" si="2"/>
        <v>13.5</v>
      </c>
      <c r="P11" s="21">
        <f t="shared" si="3"/>
        <v>2</v>
      </c>
      <c r="R11" s="6"/>
      <c r="S11" s="6"/>
      <c r="T11" s="6"/>
      <c r="U11" s="6"/>
      <c r="V11" s="6"/>
      <c r="W11" s="6"/>
      <c r="X11" s="6"/>
    </row>
    <row r="12" spans="1:24" ht="15.5" thickTop="1" thickBot="1" x14ac:dyDescent="0.4">
      <c r="A12" s="23" t="s">
        <v>0</v>
      </c>
      <c r="B12" s="23" t="s">
        <v>11</v>
      </c>
      <c r="C12" s="22" t="s">
        <v>57</v>
      </c>
      <c r="D12" s="22">
        <v>20</v>
      </c>
      <c r="E12" s="22">
        <v>2</v>
      </c>
      <c r="F12" s="22">
        <v>0</v>
      </c>
      <c r="G12" s="22">
        <v>1</v>
      </c>
      <c r="H12" s="22">
        <v>1</v>
      </c>
      <c r="I12" s="22">
        <v>1</v>
      </c>
      <c r="J12" s="22">
        <v>0</v>
      </c>
      <c r="K12" s="22"/>
      <c r="L12" s="12">
        <f t="shared" si="0"/>
        <v>25</v>
      </c>
      <c r="M12" s="22" t="str">
        <f t="shared" si="1"/>
        <v>да</v>
      </c>
      <c r="N12" s="18"/>
      <c r="O12" s="15">
        <f t="shared" si="2"/>
        <v>12.5</v>
      </c>
      <c r="P12" s="21">
        <f t="shared" si="3"/>
        <v>2</v>
      </c>
      <c r="R12" s="8" t="s">
        <v>47</v>
      </c>
      <c r="S12" s="6"/>
      <c r="T12" s="9"/>
      <c r="U12" s="9"/>
      <c r="V12" s="9"/>
      <c r="W12" s="6"/>
      <c r="X12" s="6"/>
    </row>
    <row r="13" spans="1:24" ht="15.5" thickTop="1" thickBot="1" x14ac:dyDescent="0.4">
      <c r="A13" s="23" t="s">
        <v>0</v>
      </c>
      <c r="B13" s="23" t="s">
        <v>12</v>
      </c>
      <c r="C13" s="22" t="s">
        <v>57</v>
      </c>
      <c r="D13" s="22">
        <v>20</v>
      </c>
      <c r="E13" s="22">
        <v>0</v>
      </c>
      <c r="F13" s="22"/>
      <c r="G13" s="22">
        <v>1</v>
      </c>
      <c r="H13" s="22">
        <v>1</v>
      </c>
      <c r="I13" s="22">
        <v>1</v>
      </c>
      <c r="J13" s="22">
        <v>4</v>
      </c>
      <c r="K13" s="22">
        <v>0</v>
      </c>
      <c r="L13" s="12">
        <f t="shared" si="0"/>
        <v>27</v>
      </c>
      <c r="M13" s="22" t="str">
        <f t="shared" si="1"/>
        <v>да</v>
      </c>
      <c r="N13" s="18"/>
      <c r="O13" s="15">
        <f t="shared" si="2"/>
        <v>13.5</v>
      </c>
      <c r="P13" s="21">
        <f t="shared" si="3"/>
        <v>2</v>
      </c>
      <c r="R13" s="8">
        <f>COUNTIF(P:P,"2")</f>
        <v>36</v>
      </c>
      <c r="S13" s="6"/>
      <c r="T13" s="9"/>
      <c r="U13" s="9"/>
      <c r="V13" s="9"/>
      <c r="W13" s="6"/>
      <c r="X13" s="6"/>
    </row>
    <row r="14" spans="1:24" ht="15.5" thickTop="1" thickBot="1" x14ac:dyDescent="0.4">
      <c r="A14" s="1" t="s">
        <v>0</v>
      </c>
      <c r="B14" s="1" t="s">
        <v>13</v>
      </c>
      <c r="C14" s="10" t="s">
        <v>52</v>
      </c>
      <c r="D14" s="10"/>
      <c r="E14" s="10"/>
      <c r="F14" s="10"/>
      <c r="G14" s="10"/>
      <c r="H14" s="10"/>
      <c r="I14" s="10"/>
      <c r="J14" s="10"/>
      <c r="K14" s="10"/>
      <c r="L14" s="12" t="str">
        <f t="shared" si="0"/>
        <v/>
      </c>
      <c r="M14" s="10" t="str">
        <f t="shared" si="1"/>
        <v>не</v>
      </c>
      <c r="N14" s="18"/>
      <c r="O14" s="15" t="str">
        <f t="shared" si="2"/>
        <v/>
      </c>
      <c r="P14" s="21" t="str">
        <f t="shared" si="3"/>
        <v/>
      </c>
      <c r="R14" s="6"/>
      <c r="S14" s="6"/>
      <c r="T14" s="6"/>
      <c r="U14" s="6"/>
      <c r="V14" s="6"/>
      <c r="W14" s="6"/>
      <c r="X14" s="6"/>
    </row>
    <row r="15" spans="1:24" ht="15.5" thickTop="1" thickBot="1" x14ac:dyDescent="0.4">
      <c r="A15" s="1" t="s">
        <v>0</v>
      </c>
      <c r="B15" s="1" t="s">
        <v>14</v>
      </c>
      <c r="C15" s="10" t="s">
        <v>52</v>
      </c>
      <c r="D15" s="10"/>
      <c r="E15" s="10"/>
      <c r="F15" s="10"/>
      <c r="G15" s="10"/>
      <c r="H15" s="10"/>
      <c r="I15" s="10"/>
      <c r="J15" s="10"/>
      <c r="K15" s="10"/>
      <c r="L15" s="12" t="str">
        <f t="shared" si="0"/>
        <v/>
      </c>
      <c r="M15" s="10" t="str">
        <f t="shared" si="1"/>
        <v>не</v>
      </c>
      <c r="N15" s="18"/>
      <c r="O15" s="15" t="str">
        <f t="shared" si="2"/>
        <v/>
      </c>
      <c r="P15" s="21" t="str">
        <f t="shared" si="3"/>
        <v/>
      </c>
      <c r="R15" s="8" t="s">
        <v>48</v>
      </c>
      <c r="S15" s="6"/>
      <c r="T15" s="6"/>
      <c r="U15" s="6"/>
      <c r="V15" s="6"/>
      <c r="W15" s="6"/>
      <c r="X15" s="6"/>
    </row>
    <row r="16" spans="1:24" ht="15.5" thickTop="1" thickBot="1" x14ac:dyDescent="0.4">
      <c r="A16" s="23" t="s">
        <v>0</v>
      </c>
      <c r="B16" s="23" t="s">
        <v>15</v>
      </c>
      <c r="C16" s="22" t="s">
        <v>57</v>
      </c>
      <c r="D16" s="22">
        <v>20</v>
      </c>
      <c r="E16" s="22">
        <v>2</v>
      </c>
      <c r="F16" s="22"/>
      <c r="G16" s="22">
        <v>1</v>
      </c>
      <c r="H16" s="22">
        <v>0</v>
      </c>
      <c r="I16" s="22">
        <v>1</v>
      </c>
      <c r="J16" s="22">
        <v>4</v>
      </c>
      <c r="K16" s="22">
        <v>0</v>
      </c>
      <c r="L16" s="12">
        <f t="shared" si="0"/>
        <v>28</v>
      </c>
      <c r="M16" s="22" t="str">
        <f t="shared" si="1"/>
        <v>да</v>
      </c>
      <c r="N16" s="18"/>
      <c r="O16" s="15">
        <f t="shared" si="2"/>
        <v>14</v>
      </c>
      <c r="P16" s="21">
        <f t="shared" si="3"/>
        <v>2</v>
      </c>
      <c r="R16" s="8">
        <f>COUNTIF(P:P,"3")</f>
        <v>0</v>
      </c>
      <c r="S16" s="6"/>
      <c r="T16" s="6"/>
      <c r="U16" s="6"/>
      <c r="V16" s="6"/>
      <c r="W16" s="6"/>
      <c r="X16" s="6"/>
    </row>
    <row r="17" spans="1:24" ht="15.5" thickTop="1" thickBot="1" x14ac:dyDescent="0.4">
      <c r="A17" s="23" t="s">
        <v>0</v>
      </c>
      <c r="B17" s="23" t="s">
        <v>16</v>
      </c>
      <c r="C17" s="22" t="s">
        <v>57</v>
      </c>
      <c r="D17" s="22">
        <v>20</v>
      </c>
      <c r="E17" s="22">
        <v>0</v>
      </c>
      <c r="F17" s="22"/>
      <c r="G17" s="22"/>
      <c r="H17" s="22"/>
      <c r="I17" s="22"/>
      <c r="J17" s="22"/>
      <c r="K17" s="22"/>
      <c r="L17" s="12">
        <f t="shared" si="0"/>
        <v>20</v>
      </c>
      <c r="M17" s="22" t="str">
        <f t="shared" si="1"/>
        <v>да</v>
      </c>
      <c r="N17" s="18"/>
      <c r="O17" s="15">
        <f t="shared" si="2"/>
        <v>10</v>
      </c>
      <c r="P17" s="21">
        <f t="shared" si="3"/>
        <v>2</v>
      </c>
      <c r="R17" s="6"/>
      <c r="S17" s="6"/>
      <c r="T17" s="6"/>
      <c r="U17" s="6"/>
      <c r="V17" s="6"/>
      <c r="W17" s="6"/>
      <c r="X17" s="6"/>
    </row>
    <row r="18" spans="1:24" ht="15.5" thickTop="1" thickBot="1" x14ac:dyDescent="0.4">
      <c r="A18" s="23" t="s">
        <v>0</v>
      </c>
      <c r="B18" s="23" t="s">
        <v>17</v>
      </c>
      <c r="C18" s="22" t="s">
        <v>57</v>
      </c>
      <c r="D18" s="22"/>
      <c r="E18" s="22">
        <v>2</v>
      </c>
      <c r="F18" s="22"/>
      <c r="G18" s="22">
        <v>1</v>
      </c>
      <c r="H18" s="22">
        <v>1</v>
      </c>
      <c r="I18" s="22">
        <v>1</v>
      </c>
      <c r="J18" s="22">
        <v>0</v>
      </c>
      <c r="K18" s="22"/>
      <c r="L18" s="12">
        <f t="shared" si="0"/>
        <v>5</v>
      </c>
      <c r="M18" s="24" t="str">
        <f t="shared" si="1"/>
        <v>не</v>
      </c>
      <c r="N18" s="18"/>
      <c r="O18" s="15">
        <f t="shared" si="2"/>
        <v>0</v>
      </c>
      <c r="P18" s="21">
        <f t="shared" si="3"/>
        <v>2</v>
      </c>
      <c r="R18" s="8" t="s">
        <v>49</v>
      </c>
      <c r="S18" s="6"/>
      <c r="T18" s="6"/>
      <c r="U18" s="6"/>
      <c r="V18" s="6"/>
      <c r="W18" s="6"/>
      <c r="X18" s="6"/>
    </row>
    <row r="19" spans="1:24" ht="15.5" thickTop="1" thickBot="1" x14ac:dyDescent="0.4">
      <c r="A19" s="23" t="s">
        <v>0</v>
      </c>
      <c r="B19" s="23" t="s">
        <v>18</v>
      </c>
      <c r="C19" s="22" t="s">
        <v>57</v>
      </c>
      <c r="D19" s="22">
        <v>0</v>
      </c>
      <c r="E19" s="22">
        <v>2</v>
      </c>
      <c r="F19" s="22"/>
      <c r="G19" s="22">
        <v>1</v>
      </c>
      <c r="H19" s="22">
        <v>1</v>
      </c>
      <c r="I19" s="22">
        <v>1</v>
      </c>
      <c r="J19" s="22">
        <v>4</v>
      </c>
      <c r="K19" s="22"/>
      <c r="L19" s="12">
        <f t="shared" si="0"/>
        <v>9</v>
      </c>
      <c r="M19" s="24" t="str">
        <f t="shared" si="1"/>
        <v>не</v>
      </c>
      <c r="N19" s="18"/>
      <c r="O19" s="15">
        <f t="shared" si="2"/>
        <v>0</v>
      </c>
      <c r="P19" s="21">
        <f t="shared" si="3"/>
        <v>2</v>
      </c>
      <c r="R19" s="8">
        <f>COUNTIF(P:P,"4")</f>
        <v>0</v>
      </c>
      <c r="S19" s="6"/>
      <c r="T19" s="6"/>
      <c r="U19" s="6"/>
      <c r="V19" s="6"/>
      <c r="W19" s="6"/>
      <c r="X19" s="6"/>
    </row>
    <row r="20" spans="1:24" ht="15.5" thickTop="1" thickBot="1" x14ac:dyDescent="0.4">
      <c r="A20" s="23" t="s">
        <v>0</v>
      </c>
      <c r="B20" s="23" t="s">
        <v>19</v>
      </c>
      <c r="C20" s="22" t="s">
        <v>57</v>
      </c>
      <c r="D20" s="22">
        <v>0</v>
      </c>
      <c r="E20" s="22"/>
      <c r="F20" s="22"/>
      <c r="G20" s="22">
        <v>1</v>
      </c>
      <c r="H20" s="22">
        <v>1</v>
      </c>
      <c r="I20" s="22">
        <v>1</v>
      </c>
      <c r="J20" s="22">
        <v>0</v>
      </c>
      <c r="K20" s="22">
        <v>0</v>
      </c>
      <c r="L20" s="12">
        <f t="shared" si="0"/>
        <v>3</v>
      </c>
      <c r="M20" s="24" t="str">
        <f t="shared" si="1"/>
        <v>не</v>
      </c>
      <c r="N20" s="18"/>
      <c r="O20" s="15">
        <f t="shared" si="2"/>
        <v>0</v>
      </c>
      <c r="P20" s="21">
        <f t="shared" si="3"/>
        <v>2</v>
      </c>
      <c r="R20" s="6"/>
      <c r="S20" s="6"/>
      <c r="T20" s="6"/>
      <c r="U20" s="6"/>
      <c r="V20" s="6"/>
      <c r="W20" s="6"/>
      <c r="X20" s="6"/>
    </row>
    <row r="21" spans="1:24" ht="15.5" thickTop="1" thickBot="1" x14ac:dyDescent="0.4">
      <c r="A21" s="23" t="s">
        <v>0</v>
      </c>
      <c r="B21" s="23" t="s">
        <v>20</v>
      </c>
      <c r="C21" s="22" t="s">
        <v>57</v>
      </c>
      <c r="D21" s="22">
        <v>20</v>
      </c>
      <c r="E21" s="22">
        <v>2</v>
      </c>
      <c r="F21" s="22"/>
      <c r="G21" s="22">
        <v>1</v>
      </c>
      <c r="H21" s="22">
        <v>1</v>
      </c>
      <c r="I21" s="22">
        <v>1</v>
      </c>
      <c r="J21" s="22">
        <v>4</v>
      </c>
      <c r="K21" s="22">
        <v>0</v>
      </c>
      <c r="L21" s="12">
        <f t="shared" si="0"/>
        <v>29</v>
      </c>
      <c r="M21" s="22" t="str">
        <f t="shared" si="1"/>
        <v>да</v>
      </c>
      <c r="N21" s="18"/>
      <c r="O21" s="15">
        <f t="shared" si="2"/>
        <v>14.5</v>
      </c>
      <c r="P21" s="21">
        <f t="shared" si="3"/>
        <v>2</v>
      </c>
      <c r="R21" s="8" t="s">
        <v>50</v>
      </c>
      <c r="S21" s="6"/>
      <c r="T21" s="6"/>
      <c r="U21" s="6"/>
      <c r="V21" s="6"/>
      <c r="W21" s="6"/>
      <c r="X21" s="6"/>
    </row>
    <row r="22" spans="1:24" ht="15.5" thickTop="1" thickBot="1" x14ac:dyDescent="0.4">
      <c r="A22" s="1" t="s">
        <v>0</v>
      </c>
      <c r="B22" s="1" t="s">
        <v>21</v>
      </c>
      <c r="C22" s="10" t="s">
        <v>52</v>
      </c>
      <c r="D22" s="10"/>
      <c r="E22" s="10"/>
      <c r="F22" s="10"/>
      <c r="G22" s="10"/>
      <c r="H22" s="10"/>
      <c r="I22" s="10"/>
      <c r="J22" s="10"/>
      <c r="K22" s="10"/>
      <c r="L22" s="12" t="str">
        <f t="shared" si="0"/>
        <v/>
      </c>
      <c r="M22" s="10" t="str">
        <f t="shared" si="1"/>
        <v>не</v>
      </c>
      <c r="N22" s="18"/>
      <c r="O22" s="15" t="str">
        <f t="shared" si="2"/>
        <v/>
      </c>
      <c r="P22" s="21" t="str">
        <f t="shared" si="3"/>
        <v/>
      </c>
      <c r="R22" s="8">
        <f>COUNTIF(P:P,"5")</f>
        <v>0</v>
      </c>
      <c r="S22" s="6"/>
      <c r="T22" s="6"/>
      <c r="U22" s="6"/>
      <c r="V22" s="6"/>
      <c r="W22" s="6"/>
      <c r="X22" s="6"/>
    </row>
    <row r="23" spans="1:24" ht="15.5" thickTop="1" thickBot="1" x14ac:dyDescent="0.4">
      <c r="A23" s="23" t="s">
        <v>0</v>
      </c>
      <c r="B23" s="23" t="s">
        <v>22</v>
      </c>
      <c r="C23" s="22" t="s">
        <v>57</v>
      </c>
      <c r="D23" s="22">
        <v>20</v>
      </c>
      <c r="E23" s="22">
        <v>15</v>
      </c>
      <c r="F23" s="22"/>
      <c r="G23" s="22">
        <v>1</v>
      </c>
      <c r="H23" s="22">
        <v>1</v>
      </c>
      <c r="I23" s="22">
        <v>1</v>
      </c>
      <c r="J23" s="22">
        <v>0</v>
      </c>
      <c r="K23" s="22">
        <v>0</v>
      </c>
      <c r="L23" s="12">
        <f t="shared" si="0"/>
        <v>38</v>
      </c>
      <c r="M23" s="22" t="str">
        <f t="shared" si="1"/>
        <v>да</v>
      </c>
      <c r="N23" s="18"/>
      <c r="O23" s="15">
        <f t="shared" si="2"/>
        <v>19</v>
      </c>
      <c r="P23" s="21">
        <f t="shared" si="3"/>
        <v>2</v>
      </c>
      <c r="R23" s="6"/>
      <c r="S23" s="6"/>
      <c r="T23" s="6"/>
      <c r="U23" s="6"/>
      <c r="V23" s="6"/>
      <c r="W23" s="6"/>
      <c r="X23" s="6"/>
    </row>
    <row r="24" spans="1:24" ht="15.5" thickTop="1" thickBot="1" x14ac:dyDescent="0.4">
      <c r="A24" s="1" t="s">
        <v>0</v>
      </c>
      <c r="B24" s="1" t="s">
        <v>23</v>
      </c>
      <c r="C24" s="10" t="s">
        <v>52</v>
      </c>
      <c r="D24" s="10"/>
      <c r="E24" s="10"/>
      <c r="F24" s="10"/>
      <c r="G24" s="10"/>
      <c r="H24" s="10"/>
      <c r="I24" s="10"/>
      <c r="J24" s="10"/>
      <c r="K24" s="10"/>
      <c r="L24" s="12" t="str">
        <f t="shared" si="0"/>
        <v/>
      </c>
      <c r="M24" s="10" t="str">
        <f t="shared" si="1"/>
        <v>не</v>
      </c>
      <c r="N24" s="18"/>
      <c r="O24" s="15" t="str">
        <f t="shared" si="2"/>
        <v/>
      </c>
      <c r="P24" s="21" t="str">
        <f t="shared" si="3"/>
        <v/>
      </c>
      <c r="R24" s="8" t="s">
        <v>51</v>
      </c>
    </row>
    <row r="25" spans="1:24" ht="15.5" thickTop="1" thickBot="1" x14ac:dyDescent="0.4">
      <c r="A25" s="1" t="s">
        <v>0</v>
      </c>
      <c r="B25" s="1">
        <v>81533</v>
      </c>
      <c r="C25" s="10" t="s">
        <v>52</v>
      </c>
      <c r="D25" s="10"/>
      <c r="E25" s="10"/>
      <c r="F25" s="10"/>
      <c r="G25" s="10"/>
      <c r="H25" s="10"/>
      <c r="I25" s="10"/>
      <c r="J25" s="10"/>
      <c r="K25" s="10"/>
      <c r="L25" s="12" t="str">
        <f t="shared" si="0"/>
        <v/>
      </c>
      <c r="M25" s="10" t="str">
        <f t="shared" si="1"/>
        <v>не</v>
      </c>
      <c r="N25" s="18"/>
      <c r="O25" s="15" t="str">
        <f t="shared" si="2"/>
        <v/>
      </c>
      <c r="P25" s="21" t="str">
        <f t="shared" si="3"/>
        <v/>
      </c>
      <c r="R25" s="8">
        <f>COUNTIF(P:P,"6")</f>
        <v>0</v>
      </c>
    </row>
    <row r="26" spans="1:24" ht="15.5" thickTop="1" thickBot="1" x14ac:dyDescent="0.4">
      <c r="A26" s="23" t="s">
        <v>0</v>
      </c>
      <c r="B26" s="23">
        <v>81763</v>
      </c>
      <c r="C26" s="22" t="s">
        <v>57</v>
      </c>
      <c r="D26" s="22">
        <v>10</v>
      </c>
      <c r="E26" s="22">
        <v>0</v>
      </c>
      <c r="F26" s="22">
        <v>0</v>
      </c>
      <c r="G26" s="22">
        <v>1</v>
      </c>
      <c r="H26" s="22">
        <v>1</v>
      </c>
      <c r="I26" s="22">
        <v>1</v>
      </c>
      <c r="J26" s="22">
        <v>4</v>
      </c>
      <c r="K26" s="22">
        <v>0</v>
      </c>
      <c r="L26" s="12">
        <f t="shared" si="0"/>
        <v>17</v>
      </c>
      <c r="M26" s="22" t="str">
        <f t="shared" si="1"/>
        <v>да</v>
      </c>
      <c r="N26" s="18"/>
      <c r="O26" s="15">
        <f t="shared" si="2"/>
        <v>8.5</v>
      </c>
      <c r="P26" s="21">
        <f t="shared" si="3"/>
        <v>2</v>
      </c>
    </row>
    <row r="27" spans="1:24" ht="15.5" thickTop="1" thickBot="1" x14ac:dyDescent="0.4">
      <c r="A27" s="1" t="s">
        <v>0</v>
      </c>
      <c r="B27" s="1">
        <v>81798</v>
      </c>
      <c r="C27" s="10" t="s">
        <v>52</v>
      </c>
      <c r="D27" s="10"/>
      <c r="E27" s="10"/>
      <c r="F27" s="10"/>
      <c r="G27" s="10"/>
      <c r="H27" s="10"/>
      <c r="I27" s="10"/>
      <c r="J27" s="10"/>
      <c r="K27" s="10"/>
      <c r="L27" s="12" t="str">
        <f t="shared" si="0"/>
        <v/>
      </c>
      <c r="M27" s="10" t="str">
        <f t="shared" si="1"/>
        <v>не</v>
      </c>
      <c r="N27" s="18"/>
      <c r="O27" s="15" t="str">
        <f t="shared" si="2"/>
        <v/>
      </c>
      <c r="P27" s="21" t="str">
        <f t="shared" si="3"/>
        <v/>
      </c>
    </row>
    <row r="28" spans="1:24" ht="15.5" thickTop="1" thickBot="1" x14ac:dyDescent="0.4">
      <c r="A28" s="23" t="s">
        <v>0</v>
      </c>
      <c r="B28" s="23">
        <v>81871</v>
      </c>
      <c r="C28" s="22" t="s">
        <v>57</v>
      </c>
      <c r="D28" s="22">
        <v>0</v>
      </c>
      <c r="E28" s="22">
        <v>2</v>
      </c>
      <c r="F28" s="22"/>
      <c r="G28" s="22">
        <v>0</v>
      </c>
      <c r="H28" s="22">
        <v>1</v>
      </c>
      <c r="I28" s="22">
        <v>1</v>
      </c>
      <c r="J28" s="22">
        <v>0</v>
      </c>
      <c r="K28" s="22"/>
      <c r="L28" s="12">
        <f t="shared" si="0"/>
        <v>4</v>
      </c>
      <c r="M28" s="24" t="str">
        <f t="shared" si="1"/>
        <v>не</v>
      </c>
      <c r="N28" s="18"/>
      <c r="O28" s="15">
        <f t="shared" si="2"/>
        <v>0</v>
      </c>
      <c r="P28" s="21">
        <f t="shared" si="3"/>
        <v>2</v>
      </c>
    </row>
    <row r="29" spans="1:24" ht="15.5" thickTop="1" thickBot="1" x14ac:dyDescent="0.4">
      <c r="A29" s="1" t="s">
        <v>0</v>
      </c>
      <c r="B29" s="1">
        <v>81885</v>
      </c>
      <c r="C29" s="10" t="s">
        <v>52</v>
      </c>
      <c r="D29" s="10"/>
      <c r="E29" s="10"/>
      <c r="F29" s="10"/>
      <c r="G29" s="10"/>
      <c r="H29" s="10"/>
      <c r="I29" s="10"/>
      <c r="J29" s="10"/>
      <c r="K29" s="10"/>
      <c r="L29" s="12" t="str">
        <f t="shared" si="0"/>
        <v/>
      </c>
      <c r="M29" s="10" t="str">
        <f t="shared" si="1"/>
        <v>не</v>
      </c>
      <c r="N29" s="18"/>
      <c r="O29" s="15" t="str">
        <f t="shared" si="2"/>
        <v/>
      </c>
      <c r="P29" s="21" t="str">
        <f t="shared" si="3"/>
        <v/>
      </c>
    </row>
    <row r="30" spans="1:24" ht="15.5" thickTop="1" thickBot="1" x14ac:dyDescent="0.4">
      <c r="A30" s="23" t="s">
        <v>0</v>
      </c>
      <c r="B30" s="23">
        <v>81908</v>
      </c>
      <c r="C30" s="22" t="s">
        <v>57</v>
      </c>
      <c r="D30" s="22">
        <v>20</v>
      </c>
      <c r="E30" s="22">
        <v>0</v>
      </c>
      <c r="F30" s="22"/>
      <c r="G30" s="22">
        <v>1</v>
      </c>
      <c r="H30" s="22">
        <v>1</v>
      </c>
      <c r="I30" s="22">
        <v>1</v>
      </c>
      <c r="J30" s="22">
        <v>0</v>
      </c>
      <c r="K30" s="22">
        <v>0</v>
      </c>
      <c r="L30" s="12">
        <f t="shared" si="0"/>
        <v>23</v>
      </c>
      <c r="M30" s="22" t="str">
        <f t="shared" si="1"/>
        <v>да</v>
      </c>
      <c r="N30" s="18"/>
      <c r="O30" s="15">
        <f t="shared" si="2"/>
        <v>11.5</v>
      </c>
      <c r="P30" s="21">
        <f t="shared" si="3"/>
        <v>2</v>
      </c>
    </row>
    <row r="31" spans="1:24" ht="15.5" thickTop="1" thickBot="1" x14ac:dyDescent="0.4">
      <c r="A31" s="23" t="s">
        <v>0</v>
      </c>
      <c r="B31" s="23">
        <v>81934</v>
      </c>
      <c r="C31" s="22" t="s">
        <v>57</v>
      </c>
      <c r="D31" s="22">
        <v>20</v>
      </c>
      <c r="E31" s="22">
        <v>2</v>
      </c>
      <c r="F31" s="22">
        <v>0</v>
      </c>
      <c r="G31" s="22">
        <v>1</v>
      </c>
      <c r="H31" s="22">
        <v>1</v>
      </c>
      <c r="I31" s="22">
        <v>1</v>
      </c>
      <c r="J31" s="22">
        <v>4</v>
      </c>
      <c r="K31" s="22">
        <v>0</v>
      </c>
      <c r="L31" s="12">
        <f t="shared" si="0"/>
        <v>29</v>
      </c>
      <c r="M31" s="10" t="str">
        <f t="shared" si="1"/>
        <v>да</v>
      </c>
      <c r="N31" s="18"/>
      <c r="O31" s="15">
        <f t="shared" si="2"/>
        <v>14.5</v>
      </c>
      <c r="P31" s="21">
        <f t="shared" si="3"/>
        <v>2</v>
      </c>
    </row>
    <row r="32" spans="1:24" ht="15.5" thickTop="1" thickBot="1" x14ac:dyDescent="0.4">
      <c r="A32" s="1" t="s">
        <v>0</v>
      </c>
      <c r="B32" s="1">
        <v>82047</v>
      </c>
      <c r="C32" s="10" t="s">
        <v>52</v>
      </c>
      <c r="D32" s="10"/>
      <c r="E32" s="10"/>
      <c r="F32" s="10"/>
      <c r="G32" s="10"/>
      <c r="H32" s="10"/>
      <c r="I32" s="10"/>
      <c r="J32" s="10"/>
      <c r="K32" s="10"/>
      <c r="L32" s="12" t="str">
        <f t="shared" si="0"/>
        <v/>
      </c>
      <c r="M32" s="10" t="str">
        <f t="shared" si="1"/>
        <v>не</v>
      </c>
      <c r="N32" s="18"/>
      <c r="O32" s="15" t="str">
        <f t="shared" si="2"/>
        <v/>
      </c>
      <c r="P32" s="21" t="str">
        <f t="shared" si="3"/>
        <v/>
      </c>
    </row>
    <row r="33" spans="1:16" ht="15.5" thickTop="1" thickBot="1" x14ac:dyDescent="0.4">
      <c r="A33" s="23" t="s">
        <v>0</v>
      </c>
      <c r="B33" s="23">
        <v>82069</v>
      </c>
      <c r="C33" s="22" t="s">
        <v>57</v>
      </c>
      <c r="D33" s="22">
        <v>20</v>
      </c>
      <c r="E33" s="22">
        <v>0</v>
      </c>
      <c r="F33" s="22"/>
      <c r="G33" s="22">
        <v>1</v>
      </c>
      <c r="H33" s="22">
        <v>1</v>
      </c>
      <c r="I33" s="22">
        <v>1</v>
      </c>
      <c r="J33" s="22">
        <v>4</v>
      </c>
      <c r="K33" s="22">
        <v>0</v>
      </c>
      <c r="L33" s="12">
        <f t="shared" si="0"/>
        <v>27</v>
      </c>
      <c r="M33" s="22" t="str">
        <f t="shared" si="1"/>
        <v>да</v>
      </c>
      <c r="N33" s="18"/>
      <c r="O33" s="15">
        <f t="shared" si="2"/>
        <v>13.5</v>
      </c>
      <c r="P33" s="21">
        <f t="shared" si="3"/>
        <v>2</v>
      </c>
    </row>
    <row r="34" spans="1:16" ht="15.5" thickTop="1" thickBot="1" x14ac:dyDescent="0.4">
      <c r="A34" s="23" t="s">
        <v>0</v>
      </c>
      <c r="B34" s="23">
        <v>82076</v>
      </c>
      <c r="C34" s="22" t="s">
        <v>57</v>
      </c>
      <c r="D34" s="22">
        <v>0</v>
      </c>
      <c r="E34" s="22">
        <v>0</v>
      </c>
      <c r="F34" s="22">
        <v>0</v>
      </c>
      <c r="G34" s="22">
        <v>1</v>
      </c>
      <c r="H34" s="22">
        <v>1</v>
      </c>
      <c r="I34" s="22">
        <v>1</v>
      </c>
      <c r="J34" s="22"/>
      <c r="K34" s="22"/>
      <c r="L34" s="12">
        <f t="shared" si="0"/>
        <v>3</v>
      </c>
      <c r="M34" s="24" t="str">
        <f t="shared" si="1"/>
        <v>не</v>
      </c>
      <c r="N34" s="18"/>
      <c r="O34" s="15">
        <f t="shared" si="2"/>
        <v>0</v>
      </c>
      <c r="P34" s="21">
        <f t="shared" si="3"/>
        <v>2</v>
      </c>
    </row>
    <row r="35" spans="1:16" ht="15.5" thickTop="1" thickBot="1" x14ac:dyDescent="0.4">
      <c r="A35" s="23" t="s">
        <v>0</v>
      </c>
      <c r="B35" s="23">
        <v>82230</v>
      </c>
      <c r="C35" s="22" t="s">
        <v>57</v>
      </c>
      <c r="D35" s="22">
        <v>0</v>
      </c>
      <c r="E35" s="22">
        <v>0</v>
      </c>
      <c r="F35" s="22"/>
      <c r="G35" s="22">
        <v>1</v>
      </c>
      <c r="H35" s="22">
        <v>1</v>
      </c>
      <c r="I35" s="22">
        <v>1</v>
      </c>
      <c r="J35" s="22">
        <v>0</v>
      </c>
      <c r="K35" s="22">
        <v>0</v>
      </c>
      <c r="L35" s="12">
        <f t="shared" si="0"/>
        <v>3</v>
      </c>
      <c r="M35" s="24" t="str">
        <f t="shared" si="1"/>
        <v>не</v>
      </c>
      <c r="N35" s="18"/>
      <c r="O35" s="15">
        <f t="shared" si="2"/>
        <v>0</v>
      </c>
      <c r="P35" s="21">
        <f t="shared" si="3"/>
        <v>2</v>
      </c>
    </row>
    <row r="36" spans="1:16" ht="15.5" thickTop="1" thickBot="1" x14ac:dyDescent="0.4">
      <c r="A36" s="1" t="s">
        <v>0</v>
      </c>
      <c r="B36" s="1">
        <v>82235</v>
      </c>
      <c r="C36" s="10" t="s">
        <v>52</v>
      </c>
      <c r="D36" s="10"/>
      <c r="E36" s="10"/>
      <c r="F36" s="10"/>
      <c r="G36" s="10"/>
      <c r="H36" s="10"/>
      <c r="I36" s="10"/>
      <c r="J36" s="10"/>
      <c r="K36" s="10"/>
      <c r="L36" s="12" t="str">
        <f t="shared" si="0"/>
        <v/>
      </c>
      <c r="M36" s="10" t="str">
        <f t="shared" si="1"/>
        <v>не</v>
      </c>
      <c r="N36" s="18"/>
      <c r="O36" s="15" t="str">
        <f t="shared" si="2"/>
        <v/>
      </c>
      <c r="P36" s="21" t="str">
        <f t="shared" si="3"/>
        <v/>
      </c>
    </row>
    <row r="37" spans="1:16" ht="15.5" thickTop="1" thickBot="1" x14ac:dyDescent="0.4">
      <c r="A37" s="23" t="s">
        <v>0</v>
      </c>
      <c r="B37" s="23">
        <v>82276</v>
      </c>
      <c r="C37" s="22" t="s">
        <v>57</v>
      </c>
      <c r="D37" s="22">
        <v>20</v>
      </c>
      <c r="E37" s="22">
        <v>0</v>
      </c>
      <c r="F37" s="22"/>
      <c r="G37" s="22">
        <v>1</v>
      </c>
      <c r="H37" s="22">
        <v>1</v>
      </c>
      <c r="I37" s="22">
        <v>1</v>
      </c>
      <c r="J37" s="22">
        <v>4</v>
      </c>
      <c r="K37" s="22">
        <v>0</v>
      </c>
      <c r="L37" s="12">
        <f t="shared" si="0"/>
        <v>27</v>
      </c>
      <c r="M37" s="22" t="str">
        <f t="shared" si="1"/>
        <v>да</v>
      </c>
      <c r="N37" s="18"/>
      <c r="O37" s="15">
        <f t="shared" si="2"/>
        <v>13.5</v>
      </c>
      <c r="P37" s="21">
        <f t="shared" si="3"/>
        <v>2</v>
      </c>
    </row>
    <row r="38" spans="1:16" ht="15.5" thickTop="1" thickBot="1" x14ac:dyDescent="0.4">
      <c r="A38" s="23" t="s">
        <v>0</v>
      </c>
      <c r="B38" s="23">
        <v>82280</v>
      </c>
      <c r="C38" s="22" t="s">
        <v>57</v>
      </c>
      <c r="D38" s="22"/>
      <c r="E38" s="22"/>
      <c r="F38" s="22"/>
      <c r="G38" s="22"/>
      <c r="H38" s="22"/>
      <c r="I38" s="22"/>
      <c r="J38" s="22"/>
      <c r="K38" s="22"/>
      <c r="L38" s="12">
        <f t="shared" si="0"/>
        <v>0</v>
      </c>
      <c r="M38" s="24" t="str">
        <f t="shared" si="1"/>
        <v>не</v>
      </c>
      <c r="N38" s="18"/>
      <c r="O38" s="15">
        <f t="shared" si="2"/>
        <v>0</v>
      </c>
      <c r="P38" s="21">
        <f t="shared" si="3"/>
        <v>2</v>
      </c>
    </row>
    <row r="39" spans="1:16" ht="15.5" thickTop="1" thickBot="1" x14ac:dyDescent="0.4">
      <c r="A39" s="23" t="s">
        <v>0</v>
      </c>
      <c r="B39" s="23">
        <v>82287</v>
      </c>
      <c r="C39" s="22" t="s">
        <v>57</v>
      </c>
      <c r="D39" s="22">
        <v>0</v>
      </c>
      <c r="E39" s="22"/>
      <c r="F39" s="22"/>
      <c r="G39" s="22">
        <v>1</v>
      </c>
      <c r="H39" s="22">
        <v>1</v>
      </c>
      <c r="I39" s="22">
        <v>1</v>
      </c>
      <c r="J39" s="22">
        <v>4</v>
      </c>
      <c r="K39" s="22"/>
      <c r="L39" s="12">
        <f t="shared" si="0"/>
        <v>7</v>
      </c>
      <c r="M39" s="24" t="str">
        <f t="shared" si="1"/>
        <v>не</v>
      </c>
      <c r="N39" s="18"/>
      <c r="O39" s="15">
        <f t="shared" si="2"/>
        <v>0</v>
      </c>
      <c r="P39" s="21">
        <f t="shared" si="3"/>
        <v>2</v>
      </c>
    </row>
    <row r="40" spans="1:16" ht="15.5" thickTop="1" thickBot="1" x14ac:dyDescent="0.4">
      <c r="A40" s="1" t="s">
        <v>0</v>
      </c>
      <c r="B40" s="1" t="s">
        <v>24</v>
      </c>
      <c r="C40" s="10" t="s">
        <v>52</v>
      </c>
      <c r="D40" s="10"/>
      <c r="E40" s="10"/>
      <c r="F40" s="10"/>
      <c r="G40" s="10"/>
      <c r="H40" s="10"/>
      <c r="I40" s="10"/>
      <c r="J40" s="10"/>
      <c r="K40" s="10"/>
      <c r="L40" s="12" t="str">
        <f t="shared" si="0"/>
        <v/>
      </c>
      <c r="M40" s="10" t="str">
        <f t="shared" si="1"/>
        <v>не</v>
      </c>
      <c r="N40" s="18"/>
      <c r="O40" s="15" t="str">
        <f t="shared" si="2"/>
        <v/>
      </c>
      <c r="P40" s="21" t="str">
        <f t="shared" si="3"/>
        <v/>
      </c>
    </row>
    <row r="41" spans="1:16" ht="15.5" thickTop="1" thickBot="1" x14ac:dyDescent="0.4">
      <c r="A41" s="25" t="s">
        <v>0</v>
      </c>
      <c r="B41" s="25" t="s">
        <v>25</v>
      </c>
      <c r="C41" s="26" t="s">
        <v>57</v>
      </c>
      <c r="D41" s="26">
        <v>0</v>
      </c>
      <c r="E41" s="26">
        <v>0</v>
      </c>
      <c r="F41" s="26"/>
      <c r="G41" s="26">
        <v>1</v>
      </c>
      <c r="H41" s="26">
        <v>1</v>
      </c>
      <c r="I41" s="26">
        <v>1</v>
      </c>
      <c r="J41" s="26">
        <v>4</v>
      </c>
      <c r="K41" s="26">
        <v>0</v>
      </c>
      <c r="L41" s="13">
        <f t="shared" si="0"/>
        <v>7</v>
      </c>
      <c r="M41" s="27" t="str">
        <f t="shared" si="1"/>
        <v>не</v>
      </c>
      <c r="N41" s="19"/>
      <c r="O41" s="16">
        <f t="shared" si="2"/>
        <v>0</v>
      </c>
      <c r="P41" s="21">
        <f t="shared" si="3"/>
        <v>2</v>
      </c>
    </row>
    <row r="42" spans="1:16" ht="15.5" thickTop="1" thickBot="1" x14ac:dyDescent="0.4">
      <c r="A42" s="4" t="s">
        <v>44</v>
      </c>
      <c r="B42" s="4" t="s">
        <v>38</v>
      </c>
      <c r="C42" s="11" t="s">
        <v>52</v>
      </c>
      <c r="D42" s="11"/>
      <c r="E42" s="11"/>
      <c r="F42" s="11"/>
      <c r="G42" s="11"/>
      <c r="H42" s="11"/>
      <c r="I42" s="11"/>
      <c r="J42" s="11"/>
      <c r="K42" s="11"/>
      <c r="L42" s="14" t="str">
        <f t="shared" si="0"/>
        <v/>
      </c>
      <c r="M42" s="11" t="str">
        <f t="shared" si="1"/>
        <v>не</v>
      </c>
      <c r="N42" s="20"/>
      <c r="O42" s="17" t="str">
        <f t="shared" si="2"/>
        <v/>
      </c>
      <c r="P42" s="21" t="str">
        <f t="shared" si="3"/>
        <v/>
      </c>
    </row>
    <row r="43" spans="1:16" ht="15.5" thickTop="1" thickBot="1" x14ac:dyDescent="0.4">
      <c r="A43" s="1" t="s">
        <v>44</v>
      </c>
      <c r="B43" s="1" t="s">
        <v>39</v>
      </c>
      <c r="C43" s="10" t="s">
        <v>52</v>
      </c>
      <c r="D43" s="10"/>
      <c r="E43" s="10"/>
      <c r="F43" s="10"/>
      <c r="G43" s="10"/>
      <c r="H43" s="10"/>
      <c r="I43" s="10"/>
      <c r="J43" s="10"/>
      <c r="K43" s="10"/>
      <c r="L43" s="12" t="str">
        <f t="shared" si="0"/>
        <v/>
      </c>
      <c r="M43" s="10" t="str">
        <f t="shared" si="1"/>
        <v>не</v>
      </c>
      <c r="N43" s="18"/>
      <c r="O43" s="15" t="str">
        <f t="shared" si="2"/>
        <v/>
      </c>
      <c r="P43" s="21" t="str">
        <f t="shared" si="3"/>
        <v/>
      </c>
    </row>
    <row r="44" spans="1:16" ht="15.5" thickTop="1" thickBot="1" x14ac:dyDescent="0.4">
      <c r="A44" s="1" t="s">
        <v>44</v>
      </c>
      <c r="B44" s="1" t="s">
        <v>40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2" t="str">
        <f t="shared" si="0"/>
        <v/>
      </c>
      <c r="M44" s="10" t="str">
        <f t="shared" si="1"/>
        <v>не</v>
      </c>
      <c r="N44" s="18"/>
      <c r="O44" s="15" t="str">
        <f t="shared" si="2"/>
        <v/>
      </c>
      <c r="P44" s="21" t="str">
        <f t="shared" si="3"/>
        <v/>
      </c>
    </row>
    <row r="45" spans="1:16" ht="15.5" thickTop="1" thickBot="1" x14ac:dyDescent="0.4">
      <c r="A45" s="28" t="s">
        <v>44</v>
      </c>
      <c r="B45" s="28">
        <v>44353</v>
      </c>
      <c r="C45" s="18" t="s">
        <v>52</v>
      </c>
      <c r="D45" s="18"/>
      <c r="E45" s="18"/>
      <c r="F45" s="18"/>
      <c r="G45" s="18"/>
      <c r="H45" s="18"/>
      <c r="I45" s="18"/>
      <c r="J45" s="18"/>
      <c r="K45" s="18"/>
      <c r="L45" s="12" t="str">
        <f t="shared" si="0"/>
        <v/>
      </c>
      <c r="M45" s="18" t="str">
        <f t="shared" si="1"/>
        <v>не</v>
      </c>
      <c r="N45" s="18"/>
      <c r="O45" s="15" t="str">
        <f t="shared" si="2"/>
        <v/>
      </c>
      <c r="P45" s="21" t="str">
        <f t="shared" si="3"/>
        <v/>
      </c>
    </row>
    <row r="46" spans="1:16" ht="15.5" thickTop="1" thickBot="1" x14ac:dyDescent="0.4">
      <c r="A46" s="23" t="s">
        <v>44</v>
      </c>
      <c r="B46" s="23">
        <v>45434</v>
      </c>
      <c r="C46" s="22" t="s">
        <v>57</v>
      </c>
      <c r="D46" s="22">
        <v>20</v>
      </c>
      <c r="E46" s="22">
        <v>2</v>
      </c>
      <c r="F46" s="22"/>
      <c r="G46" s="22">
        <v>1</v>
      </c>
      <c r="H46" s="22">
        <v>1</v>
      </c>
      <c r="I46" s="22">
        <v>1</v>
      </c>
      <c r="J46" s="22">
        <v>4</v>
      </c>
      <c r="K46" s="22"/>
      <c r="L46" s="12">
        <f t="shared" si="0"/>
        <v>29</v>
      </c>
      <c r="M46" s="22" t="str">
        <f t="shared" si="1"/>
        <v>да</v>
      </c>
      <c r="N46" s="18"/>
      <c r="O46" s="15">
        <f t="shared" si="2"/>
        <v>14.5</v>
      </c>
      <c r="P46" s="21">
        <f t="shared" si="3"/>
        <v>2</v>
      </c>
    </row>
    <row r="47" spans="1:16" ht="15.5" thickTop="1" thickBot="1" x14ac:dyDescent="0.4">
      <c r="A47" s="23" t="s">
        <v>44</v>
      </c>
      <c r="B47" s="23">
        <v>45439</v>
      </c>
      <c r="C47" s="22" t="s">
        <v>57</v>
      </c>
      <c r="D47" s="22">
        <v>0</v>
      </c>
      <c r="E47" s="22">
        <v>2</v>
      </c>
      <c r="F47" s="22"/>
      <c r="G47" s="22">
        <v>1</v>
      </c>
      <c r="H47" s="22">
        <v>1</v>
      </c>
      <c r="I47" s="22">
        <v>1</v>
      </c>
      <c r="J47" s="22">
        <v>0</v>
      </c>
      <c r="K47" s="22"/>
      <c r="L47" s="12">
        <f t="shared" si="0"/>
        <v>5</v>
      </c>
      <c r="M47" s="24" t="str">
        <f t="shared" si="1"/>
        <v>не</v>
      </c>
      <c r="N47" s="18"/>
      <c r="O47" s="15">
        <f t="shared" si="2"/>
        <v>0</v>
      </c>
      <c r="P47" s="21">
        <f t="shared" si="3"/>
        <v>2</v>
      </c>
    </row>
    <row r="48" spans="1:16" ht="15.5" thickTop="1" thickBot="1" x14ac:dyDescent="0.4">
      <c r="A48" s="23" t="s">
        <v>44</v>
      </c>
      <c r="B48" s="23">
        <v>45507</v>
      </c>
      <c r="C48" s="22" t="s">
        <v>57</v>
      </c>
      <c r="D48" s="22">
        <v>20</v>
      </c>
      <c r="E48" s="22">
        <v>2</v>
      </c>
      <c r="F48" s="22"/>
      <c r="G48" s="22">
        <v>1</v>
      </c>
      <c r="H48" s="22">
        <v>1</v>
      </c>
      <c r="I48" s="22">
        <v>1</v>
      </c>
      <c r="J48" s="22">
        <v>0</v>
      </c>
      <c r="K48" s="22"/>
      <c r="L48" s="12">
        <f t="shared" si="0"/>
        <v>25</v>
      </c>
      <c r="M48" s="22" t="str">
        <f t="shared" si="1"/>
        <v>да</v>
      </c>
      <c r="N48" s="18"/>
      <c r="O48" s="15">
        <f t="shared" si="2"/>
        <v>12.5</v>
      </c>
      <c r="P48" s="21">
        <f t="shared" si="3"/>
        <v>2</v>
      </c>
    </row>
    <row r="49" spans="1:16" ht="15.5" thickTop="1" thickBot="1" x14ac:dyDescent="0.4">
      <c r="A49" s="1" t="s">
        <v>44</v>
      </c>
      <c r="B49" s="1">
        <v>45560</v>
      </c>
      <c r="C49" s="10" t="s">
        <v>52</v>
      </c>
      <c r="D49" s="10"/>
      <c r="E49" s="10"/>
      <c r="F49" s="10"/>
      <c r="G49" s="10"/>
      <c r="H49" s="10"/>
      <c r="I49" s="10"/>
      <c r="J49" s="10"/>
      <c r="K49" s="10"/>
      <c r="L49" s="12" t="str">
        <f t="shared" si="0"/>
        <v/>
      </c>
      <c r="M49" s="10" t="str">
        <f t="shared" si="1"/>
        <v>не</v>
      </c>
      <c r="N49" s="18"/>
      <c r="O49" s="15" t="str">
        <f t="shared" si="2"/>
        <v/>
      </c>
      <c r="P49" s="21" t="str">
        <f t="shared" si="3"/>
        <v/>
      </c>
    </row>
    <row r="50" spans="1:16" ht="15.5" thickTop="1" thickBot="1" x14ac:dyDescent="0.4">
      <c r="A50" s="1" t="s">
        <v>44</v>
      </c>
      <c r="B50" s="1">
        <v>45660</v>
      </c>
      <c r="C50" s="10" t="s">
        <v>52</v>
      </c>
      <c r="D50" s="10"/>
      <c r="E50" s="10"/>
      <c r="F50" s="10"/>
      <c r="G50" s="10"/>
      <c r="H50" s="10"/>
      <c r="I50" s="10"/>
      <c r="J50" s="10"/>
      <c r="K50" s="10"/>
      <c r="L50" s="12" t="str">
        <f t="shared" si="0"/>
        <v/>
      </c>
      <c r="M50" s="10" t="str">
        <f t="shared" si="1"/>
        <v>не</v>
      </c>
      <c r="N50" s="18"/>
      <c r="O50" s="15" t="str">
        <f t="shared" si="2"/>
        <v/>
      </c>
      <c r="P50" s="21" t="str">
        <f t="shared" si="3"/>
        <v/>
      </c>
    </row>
    <row r="51" spans="1:16" ht="15.5" thickTop="1" thickBot="1" x14ac:dyDescent="0.4">
      <c r="A51" s="23" t="s">
        <v>44</v>
      </c>
      <c r="B51" s="23">
        <v>45713</v>
      </c>
      <c r="C51" s="22" t="s">
        <v>57</v>
      </c>
      <c r="D51" s="22">
        <v>15</v>
      </c>
      <c r="E51" s="22"/>
      <c r="F51" s="22"/>
      <c r="G51" s="22">
        <v>0</v>
      </c>
      <c r="H51" s="22">
        <v>1</v>
      </c>
      <c r="I51" s="22">
        <v>1</v>
      </c>
      <c r="J51" s="22">
        <v>0</v>
      </c>
      <c r="K51" s="22"/>
      <c r="L51" s="12">
        <f t="shared" si="0"/>
        <v>17</v>
      </c>
      <c r="M51" s="22" t="str">
        <f t="shared" si="1"/>
        <v>да</v>
      </c>
      <c r="N51" s="18"/>
      <c r="O51" s="15">
        <f t="shared" si="2"/>
        <v>8.5</v>
      </c>
      <c r="P51" s="21">
        <f t="shared" si="3"/>
        <v>2</v>
      </c>
    </row>
    <row r="52" spans="1:16" ht="15.5" thickTop="1" thickBot="1" x14ac:dyDescent="0.4">
      <c r="A52" s="1" t="s">
        <v>44</v>
      </c>
      <c r="B52" s="1">
        <v>45771</v>
      </c>
      <c r="C52" s="10" t="s">
        <v>52</v>
      </c>
      <c r="D52" s="10"/>
      <c r="E52" s="10"/>
      <c r="F52" s="10"/>
      <c r="G52" s="10"/>
      <c r="H52" s="10"/>
      <c r="I52" s="10"/>
      <c r="J52" s="10"/>
      <c r="K52" s="10"/>
      <c r="L52" s="12" t="str">
        <f t="shared" si="0"/>
        <v/>
      </c>
      <c r="M52" s="10" t="str">
        <f t="shared" si="1"/>
        <v>не</v>
      </c>
      <c r="N52" s="18"/>
      <c r="O52" s="15" t="str">
        <f t="shared" si="2"/>
        <v/>
      </c>
      <c r="P52" s="21" t="str">
        <f t="shared" si="3"/>
        <v/>
      </c>
    </row>
    <row r="53" spans="1:16" ht="15.5" thickTop="1" thickBot="1" x14ac:dyDescent="0.4">
      <c r="A53" s="23" t="s">
        <v>44</v>
      </c>
      <c r="B53" s="23">
        <v>45789</v>
      </c>
      <c r="C53" s="22" t="s">
        <v>57</v>
      </c>
      <c r="D53" s="22">
        <v>0</v>
      </c>
      <c r="E53" s="22">
        <v>0</v>
      </c>
      <c r="F53" s="22"/>
      <c r="G53" s="22">
        <v>1</v>
      </c>
      <c r="H53" s="22">
        <v>1</v>
      </c>
      <c r="I53" s="22">
        <v>1</v>
      </c>
      <c r="J53" s="22">
        <v>0</v>
      </c>
      <c r="K53" s="22"/>
      <c r="L53" s="12">
        <f t="shared" si="0"/>
        <v>3</v>
      </c>
      <c r="M53" s="24" t="str">
        <f t="shared" si="1"/>
        <v>не</v>
      </c>
      <c r="N53" s="18"/>
      <c r="O53" s="15">
        <f t="shared" si="2"/>
        <v>0</v>
      </c>
      <c r="P53" s="21">
        <f t="shared" si="3"/>
        <v>2</v>
      </c>
    </row>
    <row r="54" spans="1:16" ht="15.5" thickTop="1" thickBot="1" x14ac:dyDescent="0.4">
      <c r="A54" s="1" t="s">
        <v>44</v>
      </c>
      <c r="B54" s="1">
        <v>45798</v>
      </c>
      <c r="C54" s="10" t="s">
        <v>52</v>
      </c>
      <c r="D54" s="10"/>
      <c r="E54" s="10"/>
      <c r="F54" s="10"/>
      <c r="G54" s="10"/>
      <c r="H54" s="10"/>
      <c r="I54" s="10"/>
      <c r="J54" s="10"/>
      <c r="K54" s="10"/>
      <c r="L54" s="12" t="str">
        <f t="shared" si="0"/>
        <v/>
      </c>
      <c r="M54" s="10" t="str">
        <f t="shared" si="1"/>
        <v>не</v>
      </c>
      <c r="N54" s="18"/>
      <c r="O54" s="15" t="str">
        <f t="shared" si="2"/>
        <v/>
      </c>
      <c r="P54" s="21" t="str">
        <f t="shared" si="3"/>
        <v/>
      </c>
    </row>
    <row r="55" spans="1:16" ht="15.5" thickTop="1" thickBot="1" x14ac:dyDescent="0.4">
      <c r="A55" s="23" t="s">
        <v>44</v>
      </c>
      <c r="B55" s="23">
        <v>45805</v>
      </c>
      <c r="C55" s="22" t="s">
        <v>57</v>
      </c>
      <c r="D55" s="22">
        <v>0</v>
      </c>
      <c r="E55" s="22"/>
      <c r="F55" s="22">
        <v>10</v>
      </c>
      <c r="G55" s="22">
        <v>1</v>
      </c>
      <c r="H55" s="22">
        <v>1</v>
      </c>
      <c r="I55" s="22">
        <v>1</v>
      </c>
      <c r="J55" s="22"/>
      <c r="K55" s="22"/>
      <c r="L55" s="12">
        <f t="shared" si="0"/>
        <v>13</v>
      </c>
      <c r="M55" s="24" t="str">
        <f t="shared" si="1"/>
        <v>не</v>
      </c>
      <c r="N55" s="18"/>
      <c r="O55" s="15">
        <f t="shared" si="2"/>
        <v>0</v>
      </c>
      <c r="P55" s="21">
        <f t="shared" si="3"/>
        <v>2</v>
      </c>
    </row>
    <row r="56" spans="1:16" ht="15.5" thickTop="1" thickBot="1" x14ac:dyDescent="0.4">
      <c r="A56" s="23" t="s">
        <v>44</v>
      </c>
      <c r="B56" s="23" t="s">
        <v>41</v>
      </c>
      <c r="C56" s="22" t="s">
        <v>57</v>
      </c>
      <c r="D56" s="22">
        <v>20</v>
      </c>
      <c r="E56" s="22">
        <v>0</v>
      </c>
      <c r="F56" s="22"/>
      <c r="G56" s="22">
        <v>1</v>
      </c>
      <c r="H56" s="22">
        <v>1</v>
      </c>
      <c r="I56" s="22">
        <v>1</v>
      </c>
      <c r="J56" s="22">
        <v>4</v>
      </c>
      <c r="K56" s="22">
        <v>0</v>
      </c>
      <c r="L56" s="12">
        <f t="shared" si="0"/>
        <v>27</v>
      </c>
      <c r="M56" s="22" t="str">
        <f t="shared" si="1"/>
        <v>да</v>
      </c>
      <c r="N56" s="18"/>
      <c r="O56" s="15">
        <f t="shared" si="2"/>
        <v>13.5</v>
      </c>
      <c r="P56" s="21">
        <f t="shared" si="3"/>
        <v>2</v>
      </c>
    </row>
    <row r="57" spans="1:16" ht="15.5" thickTop="1" thickBot="1" x14ac:dyDescent="0.4">
      <c r="A57" s="1" t="s">
        <v>44</v>
      </c>
      <c r="B57" s="1" t="s">
        <v>42</v>
      </c>
      <c r="C57" s="10" t="s">
        <v>52</v>
      </c>
      <c r="D57" s="10"/>
      <c r="E57" s="10"/>
      <c r="F57" s="10"/>
      <c r="G57" s="10"/>
      <c r="H57" s="10"/>
      <c r="I57" s="10"/>
      <c r="J57" s="10"/>
      <c r="K57" s="10"/>
      <c r="L57" s="12" t="str">
        <f t="shared" si="0"/>
        <v/>
      </c>
      <c r="M57" s="10" t="str">
        <f t="shared" si="1"/>
        <v>не</v>
      </c>
      <c r="N57" s="18"/>
      <c r="O57" s="15" t="str">
        <f t="shared" si="2"/>
        <v/>
      </c>
      <c r="P57" s="21" t="str">
        <f t="shared" si="3"/>
        <v/>
      </c>
    </row>
    <row r="58" spans="1:16" ht="15.5" thickTop="1" thickBot="1" x14ac:dyDescent="0.4">
      <c r="A58" s="23" t="s">
        <v>44</v>
      </c>
      <c r="B58" s="23" t="s">
        <v>43</v>
      </c>
      <c r="C58" s="22" t="s">
        <v>57</v>
      </c>
      <c r="D58" s="22">
        <v>19</v>
      </c>
      <c r="E58" s="22">
        <v>0</v>
      </c>
      <c r="F58" s="22"/>
      <c r="G58" s="22">
        <v>1</v>
      </c>
      <c r="H58" s="22">
        <v>1</v>
      </c>
      <c r="I58" s="22">
        <v>1</v>
      </c>
      <c r="J58" s="22">
        <v>0</v>
      </c>
      <c r="K58" s="22"/>
      <c r="L58" s="12">
        <f t="shared" si="0"/>
        <v>22</v>
      </c>
      <c r="M58" s="22" t="str">
        <f t="shared" si="1"/>
        <v>да</v>
      </c>
      <c r="N58" s="18"/>
      <c r="O58" s="15">
        <f t="shared" si="2"/>
        <v>11</v>
      </c>
      <c r="P58" s="21">
        <f t="shared" si="3"/>
        <v>2</v>
      </c>
    </row>
    <row r="59" spans="1:16" ht="15" thickTop="1" x14ac:dyDescent="0.35"/>
  </sheetData>
  <mergeCells count="4">
    <mergeCell ref="R1:S1"/>
    <mergeCell ref="R5:U5"/>
    <mergeCell ref="V5:X5"/>
    <mergeCell ref="U1:V1"/>
  </mergeCells>
  <dataValidations count="1">
    <dataValidation type="list" allowBlank="1" showInputMessage="1" showErrorMessage="1" sqref="C2:C58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Protocols--16-June--UTF8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2025-06-16T13:28:04Z</dcterms:created>
  <dcterms:modified xsi:type="dcterms:W3CDTF">2025-06-22T14:23:19Z</dcterms:modified>
</cp:coreProperties>
</file>