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8" yWindow="65500" windowWidth="10620" windowHeight="10032" activeTab="0"/>
  </bookViews>
  <sheets>
    <sheet name="ListeningStudents--UTF8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<sst xmlns="http://schemas.openxmlformats.org/spreadsheetml/2006/main" count="140" uniqueCount="140">
  <si>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Име</t>
  </si>
  <si>
    <t>Марина Маринова Крумова</t>
  </si>
  <si>
    <t>Райна Милчева Кънева</t>
  </si>
  <si>
    <t>Виктория Димитрова Цветкова</t>
  </si>
  <si>
    <t>Атанас Димитров Цветков</t>
  </si>
  <si>
    <t>Цветелина Сергеева Младенова</t>
  </si>
  <si>
    <t>Свилен Атанасов Ангелов</t>
  </si>
  <si>
    <t>Виктор Антонов Манин</t>
  </si>
  <si>
    <t>Радослав Ясенов Радев</t>
  </si>
  <si>
    <t>Димитър Емилов Георгиев</t>
  </si>
  <si>
    <t>Дани Валентинов Иванов</t>
  </si>
  <si>
    <t>Васил Петков Стамов</t>
  </si>
  <si>
    <t>Габриел Петров Сяров</t>
  </si>
  <si>
    <t>Светлана Митова Стоянова</t>
  </si>
  <si>
    <t>Георги Димитров Михов</t>
  </si>
  <si>
    <t>Димитър Томов Томов</t>
  </si>
  <si>
    <t>Петър Георгиев Маринов</t>
  </si>
  <si>
    <t>Николай Димитров Ганчев</t>
  </si>
  <si>
    <t>Марко Синиша Димитров</t>
  </si>
  <si>
    <t>Вадим Сергеевич Корнейчук</t>
  </si>
  <si>
    <t>Лъчезар Иванов Малинков</t>
  </si>
  <si>
    <t>Лора Славчева Асенова</t>
  </si>
  <si>
    <t>Ива Венциславова Иванова</t>
  </si>
  <si>
    <t>Светослав Цветанов Деков</t>
  </si>
  <si>
    <t>Георги Мирославов Иванов</t>
  </si>
  <si>
    <t>Любомир Николаев Коруков</t>
  </si>
  <si>
    <t>Матей Боянов Константинов</t>
  </si>
  <si>
    <t>Велко Захариев Николов</t>
  </si>
  <si>
    <t>Катерина Борисова Коева</t>
  </si>
  <si>
    <t>Александър Савков Александров</t>
  </si>
  <si>
    <t>Вероника Иванова Вълева</t>
  </si>
  <si>
    <t>Николай Стоянов Стоянов</t>
  </si>
  <si>
    <t>Георги Венелинов Арнаудов</t>
  </si>
  <si>
    <t>Ивета Георгиева Маринова</t>
  </si>
  <si>
    <t>Милен Пламенов Петров</t>
  </si>
  <si>
    <t>Габриела Антонова Апостолова</t>
  </si>
  <si>
    <t>Любомир Валериев Ненков</t>
  </si>
  <si>
    <t>Михаела Любомирова Панталеева</t>
  </si>
  <si>
    <t>Йордан Стефанов Йорданов</t>
  </si>
  <si>
    <t>Величка Людмилова Воденичарова</t>
  </si>
  <si>
    <t>Бисер Михайлов Кръстев</t>
  </si>
  <si>
    <t>Божидар Иванов Маринов</t>
  </si>
  <si>
    <t>Моника Мариова Спасова</t>
  </si>
  <si>
    <t>Ния Ивелинова Маринова</t>
  </si>
  <si>
    <t>Стоян Димитров Димитров</t>
  </si>
  <si>
    <t>Николай Стефанов Христов</t>
  </si>
  <si>
    <t>Ирина Олегова Христова</t>
  </si>
  <si>
    <t>Александър Димитров Димитров</t>
  </si>
  <si>
    <t>Розалина Вълкова Киркова</t>
  </si>
  <si>
    <t>Димитър Иванов Георгиев</t>
  </si>
  <si>
    <t>Давид Недков Парушев</t>
  </si>
  <si>
    <t>Асен Федев Узунов</t>
  </si>
  <si>
    <t>Цветомира Стефанова Балтова</t>
  </si>
  <si>
    <t>Красимир Пламенов Петров</t>
  </si>
  <si>
    <t>Деян Иванов Петев</t>
  </si>
  <si>
    <t>Анна Стефанова Стефанова</t>
  </si>
  <si>
    <t>Ивайло Руменов Стоянов</t>
  </si>
  <si>
    <t>Кръстина Миткова Хаджиева</t>
  </si>
  <si>
    <t>Верджиния Живкова Кайчева</t>
  </si>
  <si>
    <t>Милен Митков Минев</t>
  </si>
  <si>
    <t>Нели Стефанова Петрова</t>
  </si>
  <si>
    <t>Валентин Йорданов Парков</t>
  </si>
  <si>
    <t>Владислав Димитров Дунгов</t>
  </si>
  <si>
    <t>Стефани Емилова Вълчева</t>
  </si>
  <si>
    <t>Теодора Павлова Павлова</t>
  </si>
  <si>
    <t>Петър Евгениев Игов</t>
  </si>
  <si>
    <t>Мансур Орханов Кърджалиев</t>
  </si>
  <si>
    <t>Цветелина Михайлова Цветанска</t>
  </si>
  <si>
    <t>Теодор Емилов Карабельов</t>
  </si>
  <si>
    <t>Аделина Стоянова Манчева</t>
  </si>
  <si>
    <t>Константин Живков Тодоров</t>
  </si>
  <si>
    <t>Христо Цветанов Цветков</t>
  </si>
  <si>
    <t>Никол Ивелинова Георгиева</t>
  </si>
  <si>
    <t>Денис Юриев Любомиров</t>
  </si>
  <si>
    <t>Виктор Руменов Анастасов</t>
  </si>
  <si>
    <t>Велислав Цветомиров Симеонов</t>
  </si>
  <si>
    <t>Елия Пламенова Канчева</t>
  </si>
  <si>
    <t>Юлиян Дамянов Шиновски</t>
  </si>
  <si>
    <t>Росица Георгиева Касабаджакова</t>
  </si>
  <si>
    <t>Теодор Бориславов Згуровски</t>
  </si>
  <si>
    <t>Атанас Антонов Василев</t>
  </si>
  <si>
    <t>Вени Венкова Попова</t>
  </si>
  <si>
    <t>Георги Павлос Мавридис</t>
  </si>
  <si>
    <t>Кристиян Милков Тодоров</t>
  </si>
  <si>
    <t>Ивайло Василев Наков</t>
  </si>
  <si>
    <t>Иванка Здравкова Тодорова</t>
  </si>
  <si>
    <t>Росен Алексеев Цанков</t>
  </si>
  <si>
    <t>Боян Стефанов Гигов</t>
  </si>
  <si>
    <t>Николина Тодорова Тодорова</t>
  </si>
  <si>
    <t>Николай Владимиров Митев</t>
  </si>
  <si>
    <t>Анна-Мария Димитрова Кожухарова</t>
  </si>
  <si>
    <t>Димитър Иванов Славчев</t>
  </si>
  <si>
    <t>Александър Николаев Костов</t>
  </si>
  <si>
    <t>Симона Станиславова Станчева</t>
  </si>
  <si>
    <t>Пламен Калинов Семерджиев</t>
  </si>
  <si>
    <t>Светлозар Михайлов Стефанов</t>
  </si>
  <si>
    <t>Иван Юриев Стойков</t>
  </si>
  <si>
    <t>Михаил Петров Цонев</t>
  </si>
  <si>
    <t>Георги Николаев Атанасов</t>
  </si>
  <si>
    <t>Христиана Николаева Николова</t>
  </si>
  <si>
    <t>Теодора Иванова Алексиева</t>
  </si>
  <si>
    <t>Дилян Николаев Трайков</t>
  </si>
  <si>
    <t>Никола Георгиев Хилендаров</t>
  </si>
  <si>
    <t>Ивайло Руменов Цолов</t>
  </si>
  <si>
    <t>Алекс Емилов Богданов</t>
  </si>
  <si>
    <t>Георги Михайлов Буюклиев</t>
  </si>
  <si>
    <t>Веселин Иванов Добрев</t>
  </si>
  <si>
    <t>Радостина Владимирова Димова</t>
  </si>
  <si>
    <t>Петър Красимиров Колев</t>
  </si>
  <si>
    <t>Росен Иванов Стоянов</t>
  </si>
  <si>
    <t>Веселин Иванов Димитров</t>
  </si>
  <si>
    <t>Николай Алексеев Банкин</t>
  </si>
  <si>
    <t>Димитър Красимиров Стефанов</t>
  </si>
  <si>
    <t>Цветелина Деянова Димитрова</t>
  </si>
  <si>
    <t>Евгения Венелинова Ерофимова</t>
  </si>
  <si>
    <t>Николай Красимир Христов</t>
  </si>
  <si>
    <t>Мануела Огнянова Велинова</t>
  </si>
  <si>
    <t>Стоян Владимиров Димов</t>
  </si>
  <si>
    <t>Данило Голубов</t>
  </si>
  <si>
    <t>Георгий Йон Манастирли</t>
  </si>
  <si>
    <t>Ф№</t>
  </si>
  <si>
    <t>Костадин Динчев Петков (маг)</t>
  </si>
  <si>
    <t>Ивайло Милков Момчилов, 2к.</t>
  </si>
  <si>
    <t>Гр.</t>
  </si>
  <si>
    <t>изпит теория, %</t>
  </si>
  <si>
    <t>изпит задачи, %</t>
  </si>
  <si>
    <t>контр. зад., %</t>
  </si>
  <si>
    <t>контр. теория, %</t>
  </si>
  <si>
    <t>контр. общо, %</t>
  </si>
  <si>
    <t>домаш., %</t>
  </si>
  <si>
    <t>участие в час, %</t>
  </si>
  <si>
    <t>оценка, %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</si>
  <si>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</si>
  <si>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</si>
  <si>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</si>
  <si>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</si>
  <si>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</si>
  <si>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</si>
  <si>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</si>
  <si>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шестобална оценка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</si>
</sst>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4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35" borderId="10" xfId="0" applyFont="1" applyFill="1" applyBorder="1" applyAlignment="1">
      <alignment horizontal="left" wrapText="1"/>
    </xf>
    <xf numFmtId="2" fontId="37" fillId="35" borderId="10" xfId="0" applyNumberFormat="1" applyFont="1" applyFill="1" applyBorder="1" applyAlignment="1">
      <alignment horizontal="center"/>
    </xf>
    <xf numFmtId="0" fontId="36" fillId="34" borderId="0" xfId="0" applyFont="1" applyFill="1" applyAlignment="1">
      <alignment/>
    </xf>
    <xf numFmtId="0" fontId="0" fillId="36" borderId="0" xfId="0" applyFill="1" applyAlignment="1">
      <alignment/>
    </xf>
    <xf numFmtId="0" fontId="36" fillId="34" borderId="0" xfId="0" applyFont="1" applyFill="1" applyAlignment="1">
      <alignment horizontal="left"/>
    </xf>
    <xf numFmtId="0" fontId="36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47">
      <selection activeCell="K61" sqref="K61"/>
    </sheetView>
  </sheetViews>
  <sheetFormatPr defaultColWidth="9.140625" defaultRowHeight="15"/>
  <cols>
    <col min="1" max="1" width="7.00390625" style="0" customWidth="1"/>
    <col min="2" max="2" width="33.28125" style="0" customWidth="1"/>
    <col min="3" max="3" width="3.8515625" style="1" customWidth="1"/>
    <col min="4" max="9" width="8.8515625" style="1" customWidth="1"/>
    <col min="12" max="12" width="13.8515625" style="0" customWidth="1"/>
  </cols>
  <sheetData>
    <row r="1" spans="1:12" s="5" customFormat="1" ht="42" customHeight="1">
      <c r="A1" s="4" t="s">
        <v>120</v>
      </c>
      <c r="B1" s="4" t="s">
        <v>0</v>
      </c>
      <c r="C1" s="4" t="s">
        <v>123</v>
      </c>
      <c r="D1" s="4" t="s">
        <v>126</v>
      </c>
      <c r="E1" s="4" t="s">
        <v>127</v>
      </c>
      <c r="F1" s="9" t="s">
        <v>128</v>
      </c>
      <c r="G1" s="9" t="s">
        <v>129</v>
      </c>
      <c r="H1" s="9" t="s">
        <v>130</v>
      </c>
      <c r="I1" s="9" t="s">
        <v>125</v>
      </c>
      <c r="J1" s="9" t="s">
        <v>124</v>
      </c>
      <c r="K1" s="10" t="s">
        <v>131</v>
      </c>
      <c r="L1" s="15" t="s">
        <v>139</v>
      </c>
    </row>
    <row r="2" spans="1:21" ht="15">
      <c r="A2" s="2">
        <v>44863</v>
      </c>
      <c r="B2" s="2" t="s">
        <v>1</v>
      </c>
      <c r="C2" s="3">
        <v>1</v>
      </c>
      <c r="D2" s="8">
        <v>0</v>
      </c>
      <c r="E2" s="8"/>
      <c r="F2" s="7">
        <f>(D2*0.8)+(E2*0.2)</f>
        <v>0</v>
      </c>
      <c r="G2" s="7">
        <v>0</v>
      </c>
      <c r="H2" s="7">
        <v>0</v>
      </c>
      <c r="I2" s="7">
        <v>0</v>
      </c>
      <c r="J2" s="7">
        <v>0</v>
      </c>
      <c r="K2" s="11">
        <f>(F2*0.2+G2*0.12+H2*0.08+I2*0.3+J2*0.3)</f>
        <v>0</v>
      </c>
      <c r="L2" s="16">
        <f>IF(K2&lt;$S$3,2,IF(K2&lt;$S$4,3,IF(K2&lt;$S$5,4,IF(K2&lt;$S$6,5,6))))</f>
        <v>2</v>
      </c>
      <c r="M2" s="6"/>
      <c r="N2" s="1"/>
      <c r="O2" s="17" t="s">
        <v>132</v>
      </c>
      <c r="P2" s="17"/>
      <c r="Q2" s="17"/>
      <c r="R2" s="17"/>
      <c r="S2" s="18" t="s">
        <v>133</v>
      </c>
      <c r="T2" s="18"/>
      <c r="U2" s="18"/>
    </row>
    <row r="3" spans="1:21" ht="15">
      <c r="A3" s="2">
        <v>44868</v>
      </c>
      <c r="B3" s="2" t="s">
        <v>3</v>
      </c>
      <c r="C3" s="3">
        <v>1</v>
      </c>
      <c r="D3" s="8">
        <v>18.75</v>
      </c>
      <c r="E3" s="8">
        <v>0</v>
      </c>
      <c r="F3" s="7">
        <f aca="true" t="shared" si="0" ref="F3:F66">(D3*0.8)+(E3*0.2)</f>
        <v>15</v>
      </c>
      <c r="G3" s="7">
        <v>38.375</v>
      </c>
      <c r="H3" s="7">
        <v>75</v>
      </c>
      <c r="I3" s="7">
        <v>0</v>
      </c>
      <c r="J3" s="7">
        <v>0</v>
      </c>
      <c r="K3" s="11">
        <f aca="true" t="shared" si="1" ref="K3:K66">(F3*0.2+G3*0.12+H3*0.08+I3*0.3+J3*0.3)</f>
        <v>13.605</v>
      </c>
      <c r="L3" s="16">
        <f aca="true" t="shared" si="2" ref="L3:L66">IF(K3&lt;$S$3,2,IF(K3&lt;$S$4,3,IF(K3&lt;$S$5,4,IF(K3&lt;$S$6,5,6))))</f>
        <v>2</v>
      </c>
      <c r="M3" s="6"/>
      <c r="N3" s="1"/>
      <c r="O3" s="19" t="str">
        <f>"под "&amp;$S$3&amp;"%:                   2"</f>
        <v>под 40%:                   2</v>
      </c>
      <c r="P3" s="19"/>
      <c r="Q3" s="19"/>
      <c r="R3" s="19"/>
      <c r="S3" s="12">
        <v>40</v>
      </c>
      <c r="T3" s="12"/>
      <c r="U3" s="12"/>
    </row>
    <row r="4" spans="1:21" ht="15">
      <c r="A4" s="2">
        <v>44880</v>
      </c>
      <c r="B4" s="2" t="s">
        <v>4</v>
      </c>
      <c r="C4" s="3">
        <v>1</v>
      </c>
      <c r="D4" s="8">
        <v>0</v>
      </c>
      <c r="E4" s="8"/>
      <c r="F4" s="7">
        <f t="shared" si="0"/>
        <v>0</v>
      </c>
      <c r="G4" s="7">
        <v>0</v>
      </c>
      <c r="H4" s="7">
        <v>0</v>
      </c>
      <c r="I4" s="7">
        <v>0</v>
      </c>
      <c r="J4" s="7">
        <v>0</v>
      </c>
      <c r="K4" s="11">
        <f t="shared" si="1"/>
        <v>0</v>
      </c>
      <c r="L4" s="16">
        <f t="shared" si="2"/>
        <v>2</v>
      </c>
      <c r="M4" s="6"/>
      <c r="N4" s="1"/>
      <c r="O4" s="17" t="str">
        <f>"от "&amp;$S$3&amp;"% до "&amp;$S$4&amp;"%:       3"</f>
        <v>от 40% до 55%:       3</v>
      </c>
      <c r="P4" s="17"/>
      <c r="Q4" s="17"/>
      <c r="R4" s="17"/>
      <c r="S4" s="12">
        <v>55</v>
      </c>
      <c r="T4" s="12"/>
      <c r="U4" s="12"/>
    </row>
    <row r="5" spans="1:21" ht="15">
      <c r="A5" s="2">
        <v>44882</v>
      </c>
      <c r="B5" s="2" t="s">
        <v>5</v>
      </c>
      <c r="C5" s="3">
        <v>1</v>
      </c>
      <c r="D5" s="8">
        <v>0</v>
      </c>
      <c r="E5" s="8"/>
      <c r="F5" s="7">
        <f t="shared" si="0"/>
        <v>0</v>
      </c>
      <c r="G5" s="7">
        <v>0</v>
      </c>
      <c r="H5" s="7">
        <v>0</v>
      </c>
      <c r="I5" s="7">
        <v>0</v>
      </c>
      <c r="J5" s="7">
        <v>0</v>
      </c>
      <c r="K5" s="11">
        <f t="shared" si="1"/>
        <v>0</v>
      </c>
      <c r="L5" s="16">
        <f t="shared" si="2"/>
        <v>2</v>
      </c>
      <c r="M5" s="6"/>
      <c r="N5" s="1"/>
      <c r="O5" s="20" t="str">
        <f>"от "&amp;$S$4&amp;"% до "&amp;$S$5&amp;"%:       4"</f>
        <v>от 55% до 70%:       4</v>
      </c>
      <c r="P5" s="20"/>
      <c r="Q5" s="20"/>
      <c r="R5" s="20"/>
      <c r="S5" s="12">
        <v>70</v>
      </c>
      <c r="T5" s="12"/>
      <c r="U5" s="12"/>
    </row>
    <row r="6" spans="1:21" ht="15">
      <c r="A6" s="2">
        <v>44907</v>
      </c>
      <c r="B6" s="2" t="s">
        <v>11</v>
      </c>
      <c r="C6" s="3">
        <v>1</v>
      </c>
      <c r="D6" s="8">
        <v>0</v>
      </c>
      <c r="E6" s="8"/>
      <c r="F6" s="7">
        <f t="shared" si="0"/>
        <v>0</v>
      </c>
      <c r="G6" s="7">
        <v>0</v>
      </c>
      <c r="H6" s="7">
        <v>0</v>
      </c>
      <c r="I6" s="7">
        <v>0</v>
      </c>
      <c r="J6" s="7">
        <v>0</v>
      </c>
      <c r="K6" s="11">
        <f t="shared" si="1"/>
        <v>0</v>
      </c>
      <c r="L6" s="16">
        <f t="shared" si="2"/>
        <v>2</v>
      </c>
      <c r="M6" s="6"/>
      <c r="N6" s="1"/>
      <c r="O6" s="20" t="str">
        <f>"от "&amp;$S$5&amp;"% до "&amp;$S$6&amp;"%:       5"</f>
        <v>от 70% до 85%:       5</v>
      </c>
      <c r="P6" s="20"/>
      <c r="Q6" s="20"/>
      <c r="R6" s="20"/>
      <c r="S6" s="12">
        <v>85</v>
      </c>
      <c r="T6" s="12"/>
      <c r="U6" s="12"/>
    </row>
    <row r="7" spans="1:21" ht="15">
      <c r="A7" s="2">
        <v>44918</v>
      </c>
      <c r="B7" s="2" t="s">
        <v>14</v>
      </c>
      <c r="C7" s="3">
        <v>1</v>
      </c>
      <c r="D7" s="8">
        <v>0</v>
      </c>
      <c r="E7" s="8"/>
      <c r="F7" s="7">
        <f t="shared" si="0"/>
        <v>0</v>
      </c>
      <c r="G7" s="7">
        <v>0</v>
      </c>
      <c r="H7" s="7">
        <v>0</v>
      </c>
      <c r="I7" s="7">
        <v>0</v>
      </c>
      <c r="J7" s="7">
        <v>0</v>
      </c>
      <c r="K7" s="11">
        <f t="shared" si="1"/>
        <v>0</v>
      </c>
      <c r="L7" s="16">
        <f t="shared" si="2"/>
        <v>2</v>
      </c>
      <c r="M7" s="6"/>
      <c r="N7" s="1"/>
      <c r="O7" s="17" t="str">
        <f>"над "&amp;$S$6&amp;"%:                   6"</f>
        <v>над 85%:                   6</v>
      </c>
      <c r="P7" s="17"/>
      <c r="Q7" s="17"/>
      <c r="R7" s="17"/>
      <c r="S7" s="12"/>
      <c r="T7" s="12"/>
      <c r="U7" s="12"/>
    </row>
    <row r="8" spans="1:21" ht="15">
      <c r="A8" s="2">
        <v>44919</v>
      </c>
      <c r="B8" s="2" t="s">
        <v>15</v>
      </c>
      <c r="C8" s="3">
        <v>1</v>
      </c>
      <c r="D8" s="8">
        <v>0</v>
      </c>
      <c r="E8" s="8"/>
      <c r="F8" s="7">
        <f t="shared" si="0"/>
        <v>0</v>
      </c>
      <c r="G8" s="7">
        <v>0</v>
      </c>
      <c r="H8" s="7">
        <v>0</v>
      </c>
      <c r="I8" s="7">
        <v>0</v>
      </c>
      <c r="J8" s="7">
        <v>0</v>
      </c>
      <c r="K8" s="11">
        <f t="shared" si="1"/>
        <v>0</v>
      </c>
      <c r="L8" s="16">
        <f t="shared" si="2"/>
        <v>2</v>
      </c>
      <c r="M8" s="6"/>
      <c r="N8" s="1"/>
      <c r="O8" s="12"/>
      <c r="P8" s="12"/>
      <c r="Q8" s="12"/>
      <c r="R8" s="12"/>
      <c r="S8" s="12"/>
      <c r="T8" s="12"/>
      <c r="U8" s="12"/>
    </row>
    <row r="9" spans="1:21" ht="15">
      <c r="A9" s="2">
        <v>855221</v>
      </c>
      <c r="B9" s="2" t="s">
        <v>18</v>
      </c>
      <c r="C9" s="3">
        <v>1</v>
      </c>
      <c r="D9" s="8">
        <v>0</v>
      </c>
      <c r="E9" s="8"/>
      <c r="F9" s="7">
        <f t="shared" si="0"/>
        <v>0</v>
      </c>
      <c r="G9" s="7">
        <v>0</v>
      </c>
      <c r="H9" s="7">
        <v>0</v>
      </c>
      <c r="I9" s="7">
        <v>0</v>
      </c>
      <c r="J9" s="7">
        <v>0</v>
      </c>
      <c r="K9" s="11">
        <f t="shared" si="1"/>
        <v>0</v>
      </c>
      <c r="L9" s="16">
        <f t="shared" si="2"/>
        <v>2</v>
      </c>
      <c r="M9" s="6"/>
      <c r="N9" s="1"/>
      <c r="O9" s="13" t="s">
        <v>134</v>
      </c>
      <c r="P9" s="12"/>
      <c r="Q9" s="14"/>
      <c r="R9" s="14"/>
      <c r="S9" s="14"/>
      <c r="T9" s="12"/>
      <c r="U9" s="12"/>
    </row>
    <row r="10" spans="1:21" ht="15">
      <c r="A10" s="2">
        <v>44928</v>
      </c>
      <c r="B10" s="2" t="s">
        <v>20</v>
      </c>
      <c r="C10" s="3">
        <v>1</v>
      </c>
      <c r="D10" s="8">
        <v>0</v>
      </c>
      <c r="E10" s="8"/>
      <c r="F10" s="7">
        <f t="shared" si="0"/>
        <v>0</v>
      </c>
      <c r="G10" s="7">
        <v>63.6875</v>
      </c>
      <c r="H10" s="7">
        <v>100</v>
      </c>
      <c r="I10" s="7">
        <v>28</v>
      </c>
      <c r="J10" s="7">
        <v>0</v>
      </c>
      <c r="K10" s="11">
        <f t="shared" si="1"/>
        <v>24.0425</v>
      </c>
      <c r="L10" s="16">
        <f t="shared" si="2"/>
        <v>2</v>
      </c>
      <c r="M10" s="6"/>
      <c r="N10" s="1"/>
      <c r="O10" s="13">
        <f>COUNTIF(L2:L122,"&gt;= 3.0")</f>
        <v>28</v>
      </c>
      <c r="P10" s="12"/>
      <c r="Q10" s="14"/>
      <c r="R10" s="14"/>
      <c r="S10" s="14"/>
      <c r="T10" s="12"/>
      <c r="U10" s="12"/>
    </row>
    <row r="11" spans="1:21" ht="15">
      <c r="A11" s="2">
        <v>44933</v>
      </c>
      <c r="B11" s="2" t="s">
        <v>25</v>
      </c>
      <c r="C11" s="3">
        <v>1</v>
      </c>
      <c r="D11" s="8">
        <v>0</v>
      </c>
      <c r="E11" s="8"/>
      <c r="F11" s="7">
        <f t="shared" si="0"/>
        <v>0</v>
      </c>
      <c r="G11" s="7">
        <v>0</v>
      </c>
      <c r="H11" s="7">
        <v>0</v>
      </c>
      <c r="I11" s="7">
        <v>0</v>
      </c>
      <c r="J11" s="7">
        <v>0</v>
      </c>
      <c r="K11" s="11">
        <f t="shared" si="1"/>
        <v>0</v>
      </c>
      <c r="L11" s="16">
        <f t="shared" si="2"/>
        <v>2</v>
      </c>
      <c r="M11" s="6"/>
      <c r="N11" s="1"/>
      <c r="O11" s="12"/>
      <c r="P11" s="12"/>
      <c r="Q11" s="12"/>
      <c r="R11" s="12"/>
      <c r="S11" s="12"/>
      <c r="T11" s="12"/>
      <c r="U11" s="12"/>
    </row>
    <row r="12" spans="1:21" ht="15">
      <c r="A12" s="2">
        <v>44938</v>
      </c>
      <c r="B12" s="2" t="s">
        <v>30</v>
      </c>
      <c r="C12" s="3">
        <v>1</v>
      </c>
      <c r="D12" s="8">
        <v>0</v>
      </c>
      <c r="E12" s="8"/>
      <c r="F12" s="7">
        <f t="shared" si="0"/>
        <v>0</v>
      </c>
      <c r="G12" s="7">
        <v>0</v>
      </c>
      <c r="H12" s="7">
        <v>0</v>
      </c>
      <c r="I12" s="7">
        <v>0</v>
      </c>
      <c r="J12" s="7">
        <v>0</v>
      </c>
      <c r="K12" s="11">
        <f t="shared" si="1"/>
        <v>0</v>
      </c>
      <c r="L12" s="16">
        <f t="shared" si="2"/>
        <v>2</v>
      </c>
      <c r="M12" s="6"/>
      <c r="N12" s="1"/>
      <c r="O12" s="13" t="s">
        <v>135</v>
      </c>
      <c r="P12" s="12"/>
      <c r="Q12" s="12"/>
      <c r="R12" s="12"/>
      <c r="S12" s="12"/>
      <c r="T12" s="12"/>
      <c r="U12" s="12"/>
    </row>
    <row r="13" spans="1:21" ht="15">
      <c r="A13" s="2">
        <v>44943</v>
      </c>
      <c r="B13" s="2" t="s">
        <v>35</v>
      </c>
      <c r="C13" s="3">
        <v>1</v>
      </c>
      <c r="D13" s="8">
        <v>40</v>
      </c>
      <c r="E13" s="8">
        <v>0</v>
      </c>
      <c r="F13" s="7">
        <f t="shared" si="0"/>
        <v>32</v>
      </c>
      <c r="G13" s="7">
        <v>84.875</v>
      </c>
      <c r="H13" s="7">
        <v>100</v>
      </c>
      <c r="I13" s="7">
        <v>18</v>
      </c>
      <c r="J13" s="7">
        <v>0</v>
      </c>
      <c r="K13" s="11">
        <f t="shared" si="1"/>
        <v>29.985</v>
      </c>
      <c r="L13" s="16">
        <f t="shared" si="2"/>
        <v>2</v>
      </c>
      <c r="M13" s="6"/>
      <c r="N13" s="1"/>
      <c r="O13" s="13">
        <f>COUNTIF(L2:L122,"= 3.0")</f>
        <v>14</v>
      </c>
      <c r="P13" s="12"/>
      <c r="Q13" s="12"/>
      <c r="R13" s="12"/>
      <c r="S13" s="12"/>
      <c r="T13" s="12"/>
      <c r="U13" s="12"/>
    </row>
    <row r="14" spans="1:21" ht="15">
      <c r="A14" s="2">
        <v>44948</v>
      </c>
      <c r="B14" s="2" t="s">
        <v>40</v>
      </c>
      <c r="C14" s="3">
        <v>1</v>
      </c>
      <c r="D14" s="8">
        <v>81.25</v>
      </c>
      <c r="E14" s="8">
        <v>0</v>
      </c>
      <c r="F14" s="7">
        <f t="shared" si="0"/>
        <v>65</v>
      </c>
      <c r="G14" s="7">
        <v>97.5625</v>
      </c>
      <c r="H14" s="7">
        <v>100</v>
      </c>
      <c r="I14" s="7">
        <v>71</v>
      </c>
      <c r="J14" s="7">
        <v>90</v>
      </c>
      <c r="K14" s="11">
        <f t="shared" si="1"/>
        <v>81.0075</v>
      </c>
      <c r="L14" s="16">
        <f t="shared" si="2"/>
        <v>5</v>
      </c>
      <c r="M14" s="6"/>
      <c r="N14" s="1"/>
      <c r="O14" s="12"/>
      <c r="P14" s="12"/>
      <c r="Q14" s="12"/>
      <c r="R14" s="12"/>
      <c r="S14" s="12"/>
      <c r="T14" s="12"/>
      <c r="U14" s="12"/>
    </row>
    <row r="15" spans="1:21" ht="15">
      <c r="A15" s="2">
        <v>44954</v>
      </c>
      <c r="B15" s="2" t="s">
        <v>45</v>
      </c>
      <c r="C15" s="3">
        <v>1</v>
      </c>
      <c r="D15" s="8">
        <v>50</v>
      </c>
      <c r="E15" s="8">
        <v>0</v>
      </c>
      <c r="F15" s="7">
        <f t="shared" si="0"/>
        <v>40</v>
      </c>
      <c r="G15" s="7">
        <v>51.25</v>
      </c>
      <c r="H15" s="7">
        <v>50</v>
      </c>
      <c r="I15" s="7">
        <v>18</v>
      </c>
      <c r="J15" s="7">
        <v>40</v>
      </c>
      <c r="K15" s="11">
        <f t="shared" si="1"/>
        <v>35.55</v>
      </c>
      <c r="L15" s="16">
        <f t="shared" si="2"/>
        <v>2</v>
      </c>
      <c r="M15" s="6"/>
      <c r="N15" s="1"/>
      <c r="O15" s="13" t="s">
        <v>136</v>
      </c>
      <c r="P15" s="12"/>
      <c r="Q15" s="12"/>
      <c r="R15" s="12"/>
      <c r="S15" s="12"/>
      <c r="T15" s="12"/>
      <c r="U15" s="12"/>
    </row>
    <row r="16" spans="1:21" ht="15">
      <c r="A16" s="2">
        <v>44959</v>
      </c>
      <c r="B16" s="2" t="s">
        <v>50</v>
      </c>
      <c r="C16" s="3">
        <v>1</v>
      </c>
      <c r="D16" s="8">
        <v>45</v>
      </c>
      <c r="E16" s="8">
        <v>0</v>
      </c>
      <c r="F16" s="7">
        <f t="shared" si="0"/>
        <v>36</v>
      </c>
      <c r="G16" s="7">
        <v>83.6875</v>
      </c>
      <c r="H16" s="7">
        <v>100</v>
      </c>
      <c r="I16" s="7">
        <v>41</v>
      </c>
      <c r="J16" s="7">
        <v>0</v>
      </c>
      <c r="K16" s="11">
        <f t="shared" si="1"/>
        <v>37.5425</v>
      </c>
      <c r="L16" s="16">
        <f t="shared" si="2"/>
        <v>2</v>
      </c>
      <c r="M16" s="6"/>
      <c r="N16" s="1"/>
      <c r="O16" s="13">
        <f>COUNTIF(L5:L125,"= 4.0")</f>
        <v>10</v>
      </c>
      <c r="P16" s="12"/>
      <c r="Q16" s="12"/>
      <c r="R16" s="12"/>
      <c r="S16" s="12"/>
      <c r="T16" s="12"/>
      <c r="U16" s="12"/>
    </row>
    <row r="17" spans="1:21" ht="15">
      <c r="A17" s="2">
        <v>44964</v>
      </c>
      <c r="B17" s="2" t="s">
        <v>55</v>
      </c>
      <c r="C17" s="3">
        <v>1</v>
      </c>
      <c r="D17" s="8">
        <v>48.75</v>
      </c>
      <c r="E17" s="8">
        <v>0</v>
      </c>
      <c r="F17" s="7">
        <f t="shared" si="0"/>
        <v>39</v>
      </c>
      <c r="G17" s="7">
        <v>20</v>
      </c>
      <c r="H17" s="7">
        <v>25</v>
      </c>
      <c r="I17" s="7">
        <v>5</v>
      </c>
      <c r="J17" s="7">
        <v>5</v>
      </c>
      <c r="K17" s="11">
        <f t="shared" si="1"/>
        <v>15.200000000000001</v>
      </c>
      <c r="L17" s="16">
        <f t="shared" si="2"/>
        <v>2</v>
      </c>
      <c r="M17" s="6"/>
      <c r="N17" s="1"/>
      <c r="O17" s="12"/>
      <c r="P17" s="12"/>
      <c r="Q17" s="12"/>
      <c r="R17" s="12"/>
      <c r="S17" s="12"/>
      <c r="T17" s="12"/>
      <c r="U17" s="12"/>
    </row>
    <row r="18" spans="1:21" ht="15">
      <c r="A18" s="2">
        <v>44969</v>
      </c>
      <c r="B18" s="2" t="s">
        <v>60</v>
      </c>
      <c r="C18" s="3">
        <v>1</v>
      </c>
      <c r="D18" s="8">
        <v>21.25</v>
      </c>
      <c r="E18" s="8"/>
      <c r="F18" s="7">
        <f t="shared" si="0"/>
        <v>17</v>
      </c>
      <c r="G18" s="7">
        <v>49.875</v>
      </c>
      <c r="H18" s="7">
        <v>25</v>
      </c>
      <c r="I18" s="7">
        <v>0</v>
      </c>
      <c r="J18" s="7">
        <v>0</v>
      </c>
      <c r="K18" s="11">
        <f t="shared" si="1"/>
        <v>11.385</v>
      </c>
      <c r="L18" s="16">
        <f t="shared" si="2"/>
        <v>2</v>
      </c>
      <c r="M18" s="6"/>
      <c r="N18" s="1"/>
      <c r="O18" s="13" t="s">
        <v>137</v>
      </c>
      <c r="P18" s="12"/>
      <c r="Q18" s="12"/>
      <c r="R18" s="12"/>
      <c r="S18" s="12"/>
      <c r="T18" s="12"/>
      <c r="U18" s="12"/>
    </row>
    <row r="19" spans="1:21" ht="15">
      <c r="A19" s="2">
        <v>44974</v>
      </c>
      <c r="B19" s="2" t="s">
        <v>65</v>
      </c>
      <c r="C19" s="3">
        <v>1</v>
      </c>
      <c r="D19" s="8">
        <v>0</v>
      </c>
      <c r="E19" s="8"/>
      <c r="F19" s="7">
        <f t="shared" si="0"/>
        <v>0</v>
      </c>
      <c r="G19" s="7">
        <v>42.25</v>
      </c>
      <c r="H19" s="7">
        <v>50</v>
      </c>
      <c r="I19" s="7">
        <v>23</v>
      </c>
      <c r="J19" s="7">
        <v>0</v>
      </c>
      <c r="K19" s="11">
        <f t="shared" si="1"/>
        <v>15.969999999999999</v>
      </c>
      <c r="L19" s="16">
        <f t="shared" si="2"/>
        <v>2</v>
      </c>
      <c r="M19" s="6"/>
      <c r="N19" s="1"/>
      <c r="O19" s="13">
        <f>COUNTIF(L8:L128,"= 5.0")</f>
        <v>4</v>
      </c>
      <c r="P19" s="12"/>
      <c r="Q19" s="12"/>
      <c r="R19" s="12"/>
      <c r="S19" s="12"/>
      <c r="T19" s="12"/>
      <c r="U19" s="12"/>
    </row>
    <row r="20" spans="1:21" ht="15">
      <c r="A20" s="2">
        <v>44979</v>
      </c>
      <c r="B20" s="2" t="s">
        <v>70</v>
      </c>
      <c r="C20" s="3">
        <v>1</v>
      </c>
      <c r="D20" s="8">
        <v>90</v>
      </c>
      <c r="E20" s="8">
        <v>0</v>
      </c>
      <c r="F20" s="7">
        <f t="shared" si="0"/>
        <v>72</v>
      </c>
      <c r="G20" s="7">
        <v>103.3125</v>
      </c>
      <c r="H20" s="7">
        <v>100</v>
      </c>
      <c r="I20" s="7">
        <v>38</v>
      </c>
      <c r="J20" s="7">
        <v>37</v>
      </c>
      <c r="K20" s="11">
        <f t="shared" si="1"/>
        <v>57.2975</v>
      </c>
      <c r="L20" s="16">
        <f t="shared" si="2"/>
        <v>4</v>
      </c>
      <c r="M20" s="6"/>
      <c r="N20" s="1"/>
      <c r="O20" s="12"/>
      <c r="P20" s="12"/>
      <c r="Q20" s="12"/>
      <c r="R20" s="12"/>
      <c r="S20" s="12"/>
      <c r="T20" s="12"/>
      <c r="U20" s="12"/>
    </row>
    <row r="21" spans="1:21" ht="15">
      <c r="A21" s="2">
        <v>44984</v>
      </c>
      <c r="B21" s="2" t="s">
        <v>75</v>
      </c>
      <c r="C21" s="3">
        <v>1</v>
      </c>
      <c r="D21" s="8">
        <v>56.25</v>
      </c>
      <c r="E21" s="8">
        <v>0</v>
      </c>
      <c r="F21" s="7">
        <f t="shared" si="0"/>
        <v>45</v>
      </c>
      <c r="G21" s="7">
        <v>82.875</v>
      </c>
      <c r="H21" s="7">
        <v>100</v>
      </c>
      <c r="I21" s="7">
        <v>25</v>
      </c>
      <c r="J21" s="7">
        <v>0</v>
      </c>
      <c r="K21" s="11">
        <f t="shared" si="1"/>
        <v>34.445</v>
      </c>
      <c r="L21" s="16">
        <f t="shared" si="2"/>
        <v>2</v>
      </c>
      <c r="M21" s="6"/>
      <c r="N21" s="1"/>
      <c r="O21" s="13" t="s">
        <v>138</v>
      </c>
      <c r="P21" s="12"/>
      <c r="Q21" s="12"/>
      <c r="R21" s="12"/>
      <c r="S21" s="12"/>
      <c r="T21" s="12"/>
      <c r="U21" s="12"/>
    </row>
    <row r="22" spans="1:21" ht="15">
      <c r="A22" s="2">
        <v>44989</v>
      </c>
      <c r="B22" s="2" t="s">
        <v>80</v>
      </c>
      <c r="C22" s="3">
        <v>1</v>
      </c>
      <c r="D22" s="8">
        <v>52.5</v>
      </c>
      <c r="E22" s="8"/>
      <c r="F22" s="7">
        <f t="shared" si="0"/>
        <v>42</v>
      </c>
      <c r="G22" s="7">
        <v>39.375</v>
      </c>
      <c r="H22" s="7">
        <v>100</v>
      </c>
      <c r="I22" s="7">
        <v>26</v>
      </c>
      <c r="J22" s="7">
        <v>55.00000000000001</v>
      </c>
      <c r="K22" s="11">
        <f t="shared" si="1"/>
        <v>45.425</v>
      </c>
      <c r="L22" s="16">
        <f t="shared" si="2"/>
        <v>3</v>
      </c>
      <c r="M22" s="6"/>
      <c r="N22" s="1"/>
      <c r="O22" s="13">
        <f>COUNTIF(L11:L131,"= 6.0")</f>
        <v>0</v>
      </c>
      <c r="P22" s="12"/>
      <c r="Q22" s="12"/>
      <c r="R22" s="12"/>
      <c r="S22" s="12"/>
      <c r="T22" s="12"/>
      <c r="U22" s="12"/>
    </row>
    <row r="23" spans="1:14" ht="15">
      <c r="A23" s="2">
        <v>44994</v>
      </c>
      <c r="B23" s="2" t="s">
        <v>85</v>
      </c>
      <c r="C23" s="3">
        <v>1</v>
      </c>
      <c r="D23" s="8">
        <v>0</v>
      </c>
      <c r="E23" s="8"/>
      <c r="F23" s="7">
        <f t="shared" si="0"/>
        <v>0</v>
      </c>
      <c r="G23" s="7">
        <v>0</v>
      </c>
      <c r="H23" s="7">
        <v>0</v>
      </c>
      <c r="I23" s="7">
        <v>0</v>
      </c>
      <c r="J23" s="7">
        <v>0</v>
      </c>
      <c r="K23" s="11">
        <f t="shared" si="1"/>
        <v>0</v>
      </c>
      <c r="L23" s="16">
        <f t="shared" si="2"/>
        <v>2</v>
      </c>
      <c r="M23" s="6"/>
      <c r="N23" s="1"/>
    </row>
    <row r="24" spans="1:14" ht="15">
      <c r="A24" s="2">
        <v>44999</v>
      </c>
      <c r="B24" s="2" t="s">
        <v>90</v>
      </c>
      <c r="C24" s="3">
        <v>1</v>
      </c>
      <c r="D24" s="8">
        <v>63.74999999999999</v>
      </c>
      <c r="E24" s="8">
        <v>0</v>
      </c>
      <c r="F24" s="7">
        <f t="shared" si="0"/>
        <v>51</v>
      </c>
      <c r="G24" s="7">
        <v>83.625</v>
      </c>
      <c r="H24" s="7">
        <v>100</v>
      </c>
      <c r="I24" s="7">
        <v>21</v>
      </c>
      <c r="J24" s="7">
        <v>70</v>
      </c>
      <c r="K24" s="11">
        <f t="shared" si="1"/>
        <v>55.535</v>
      </c>
      <c r="L24" s="16">
        <f t="shared" si="2"/>
        <v>4</v>
      </c>
      <c r="M24" s="6"/>
      <c r="N24" s="1"/>
    </row>
    <row r="25" spans="1:14" ht="15">
      <c r="A25" s="2">
        <v>45004</v>
      </c>
      <c r="B25" s="2" t="s">
        <v>95</v>
      </c>
      <c r="C25" s="3">
        <v>1</v>
      </c>
      <c r="D25" s="8">
        <v>51.24999999999999</v>
      </c>
      <c r="E25" s="8">
        <v>40</v>
      </c>
      <c r="F25" s="7">
        <f t="shared" si="0"/>
        <v>49</v>
      </c>
      <c r="G25" s="7">
        <v>100.1875</v>
      </c>
      <c r="H25" s="7">
        <v>100</v>
      </c>
      <c r="I25" s="7">
        <v>12</v>
      </c>
      <c r="J25" s="7">
        <v>20</v>
      </c>
      <c r="K25" s="11">
        <f t="shared" si="1"/>
        <v>39.4225</v>
      </c>
      <c r="L25" s="16">
        <f t="shared" si="2"/>
        <v>2</v>
      </c>
      <c r="M25" s="6"/>
      <c r="N25" s="1"/>
    </row>
    <row r="26" spans="1:14" ht="15">
      <c r="A26" s="2">
        <v>45009</v>
      </c>
      <c r="B26" s="2" t="s">
        <v>100</v>
      </c>
      <c r="C26" s="3">
        <v>1</v>
      </c>
      <c r="D26" s="8">
        <v>0</v>
      </c>
      <c r="E26" s="8"/>
      <c r="F26" s="7">
        <f t="shared" si="0"/>
        <v>0</v>
      </c>
      <c r="G26" s="7">
        <v>0</v>
      </c>
      <c r="H26" s="7">
        <v>25</v>
      </c>
      <c r="I26" s="7">
        <v>4</v>
      </c>
      <c r="J26" s="7">
        <v>0</v>
      </c>
      <c r="K26" s="11">
        <f t="shared" si="1"/>
        <v>3.2</v>
      </c>
      <c r="L26" s="16">
        <f t="shared" si="2"/>
        <v>2</v>
      </c>
      <c r="M26" s="6"/>
      <c r="N26" s="1"/>
    </row>
    <row r="27" spans="1:14" ht="15">
      <c r="A27" s="2">
        <v>45014</v>
      </c>
      <c r="B27" s="2" t="s">
        <v>105</v>
      </c>
      <c r="C27" s="3">
        <v>1</v>
      </c>
      <c r="D27" s="8">
        <v>0</v>
      </c>
      <c r="E27" s="8"/>
      <c r="F27" s="7">
        <f t="shared" si="0"/>
        <v>0</v>
      </c>
      <c r="G27" s="7">
        <v>0</v>
      </c>
      <c r="H27" s="7">
        <v>25</v>
      </c>
      <c r="I27" s="7">
        <v>0</v>
      </c>
      <c r="J27" s="7">
        <v>0</v>
      </c>
      <c r="K27" s="11">
        <f t="shared" si="1"/>
        <v>2</v>
      </c>
      <c r="L27" s="16">
        <f t="shared" si="2"/>
        <v>2</v>
      </c>
      <c r="M27" s="6"/>
      <c r="N27" s="1"/>
    </row>
    <row r="28" spans="1:14" ht="15">
      <c r="A28" s="2">
        <v>45019</v>
      </c>
      <c r="B28" s="2" t="s">
        <v>110</v>
      </c>
      <c r="C28" s="3">
        <v>1</v>
      </c>
      <c r="D28" s="8">
        <v>0</v>
      </c>
      <c r="E28" s="8"/>
      <c r="F28" s="7">
        <f t="shared" si="0"/>
        <v>0</v>
      </c>
      <c r="G28" s="7">
        <v>0</v>
      </c>
      <c r="H28" s="7">
        <v>0</v>
      </c>
      <c r="I28" s="7">
        <v>0</v>
      </c>
      <c r="J28" s="7">
        <v>0</v>
      </c>
      <c r="K28" s="11">
        <f t="shared" si="1"/>
        <v>0</v>
      </c>
      <c r="L28" s="16">
        <f t="shared" si="2"/>
        <v>2</v>
      </c>
      <c r="M28" s="6"/>
      <c r="N28" s="1"/>
    </row>
    <row r="29" spans="1:14" ht="15">
      <c r="A29" s="2">
        <v>45024</v>
      </c>
      <c r="B29" s="2" t="s">
        <v>115</v>
      </c>
      <c r="C29" s="3">
        <v>1</v>
      </c>
      <c r="D29" s="8">
        <v>42.5</v>
      </c>
      <c r="E29" s="8"/>
      <c r="F29" s="7">
        <f t="shared" si="0"/>
        <v>34</v>
      </c>
      <c r="G29" s="7">
        <v>20.9375</v>
      </c>
      <c r="H29" s="7">
        <v>50</v>
      </c>
      <c r="I29" s="7">
        <v>11</v>
      </c>
      <c r="J29" s="7">
        <v>0</v>
      </c>
      <c r="K29" s="11">
        <f t="shared" si="1"/>
        <v>16.6125</v>
      </c>
      <c r="L29" s="16">
        <f t="shared" si="2"/>
        <v>2</v>
      </c>
      <c r="M29" s="6"/>
      <c r="N29" s="1"/>
    </row>
    <row r="30" spans="1:14" ht="15">
      <c r="A30" s="2">
        <v>24531</v>
      </c>
      <c r="B30" s="2" t="s">
        <v>121</v>
      </c>
      <c r="C30" s="3">
        <v>1</v>
      </c>
      <c r="D30" s="8">
        <v>0</v>
      </c>
      <c r="E30" s="8"/>
      <c r="F30" s="7">
        <f t="shared" si="0"/>
        <v>0</v>
      </c>
      <c r="G30" s="7">
        <v>0</v>
      </c>
      <c r="H30" s="7">
        <v>0</v>
      </c>
      <c r="I30" s="7">
        <v>0</v>
      </c>
      <c r="J30" s="7">
        <v>0</v>
      </c>
      <c r="K30" s="11">
        <f t="shared" si="1"/>
        <v>0</v>
      </c>
      <c r="L30" s="16">
        <f t="shared" si="2"/>
        <v>2</v>
      </c>
      <c r="M30" s="6"/>
      <c r="N30" s="1"/>
    </row>
    <row r="31" spans="1:14" ht="15">
      <c r="A31" s="2">
        <v>855247</v>
      </c>
      <c r="B31" s="2" t="s">
        <v>119</v>
      </c>
      <c r="C31" s="3">
        <v>1</v>
      </c>
      <c r="D31" s="8">
        <v>0</v>
      </c>
      <c r="E31" s="8"/>
      <c r="F31" s="7">
        <f t="shared" si="0"/>
        <v>0</v>
      </c>
      <c r="G31" s="7">
        <v>0</v>
      </c>
      <c r="H31" s="7">
        <v>0</v>
      </c>
      <c r="I31" s="7">
        <v>0</v>
      </c>
      <c r="J31" s="7">
        <v>0</v>
      </c>
      <c r="K31" s="11">
        <f t="shared" si="1"/>
        <v>0</v>
      </c>
      <c r="L31" s="16">
        <f t="shared" si="2"/>
        <v>2</v>
      </c>
      <c r="M31" s="6"/>
      <c r="N31" s="1"/>
    </row>
    <row r="32" spans="1:14" ht="15">
      <c r="A32" s="2">
        <v>44883</v>
      </c>
      <c r="B32" s="2" t="s">
        <v>6</v>
      </c>
      <c r="C32" s="3">
        <v>2</v>
      </c>
      <c r="D32" s="8">
        <v>0</v>
      </c>
      <c r="E32" s="8"/>
      <c r="F32" s="7">
        <f t="shared" si="0"/>
        <v>0</v>
      </c>
      <c r="G32" s="7">
        <v>10.625</v>
      </c>
      <c r="H32" s="7">
        <v>0</v>
      </c>
      <c r="I32" s="7">
        <v>42</v>
      </c>
      <c r="J32" s="7">
        <v>0</v>
      </c>
      <c r="K32" s="11">
        <f t="shared" si="1"/>
        <v>13.875</v>
      </c>
      <c r="L32" s="16">
        <f t="shared" si="2"/>
        <v>2</v>
      </c>
      <c r="M32" s="6"/>
      <c r="N32" s="1"/>
    </row>
    <row r="33" spans="1:14" ht="15">
      <c r="A33" s="2">
        <v>44896</v>
      </c>
      <c r="B33" s="2" t="s">
        <v>9</v>
      </c>
      <c r="C33" s="3">
        <v>2</v>
      </c>
      <c r="D33" s="8">
        <v>0</v>
      </c>
      <c r="E33" s="8"/>
      <c r="F33" s="7">
        <f t="shared" si="0"/>
        <v>0</v>
      </c>
      <c r="G33" s="7">
        <v>0</v>
      </c>
      <c r="H33" s="7">
        <v>0</v>
      </c>
      <c r="I33" s="7">
        <v>0</v>
      </c>
      <c r="J33" s="7">
        <v>0</v>
      </c>
      <c r="K33" s="11">
        <f t="shared" si="1"/>
        <v>0</v>
      </c>
      <c r="L33" s="16">
        <f t="shared" si="2"/>
        <v>2</v>
      </c>
      <c r="M33" s="6"/>
      <c r="N33" s="1"/>
    </row>
    <row r="34" spans="1:14" ht="15">
      <c r="A34" s="2">
        <v>855228</v>
      </c>
      <c r="B34" s="2" t="s">
        <v>19</v>
      </c>
      <c r="C34" s="3">
        <v>2</v>
      </c>
      <c r="D34" s="8">
        <v>0</v>
      </c>
      <c r="E34" s="8"/>
      <c r="F34" s="7">
        <f t="shared" si="0"/>
        <v>0</v>
      </c>
      <c r="G34" s="7">
        <v>0</v>
      </c>
      <c r="H34" s="7">
        <v>0</v>
      </c>
      <c r="I34" s="7">
        <v>0</v>
      </c>
      <c r="J34" s="7">
        <v>0</v>
      </c>
      <c r="K34" s="11">
        <f t="shared" si="1"/>
        <v>0</v>
      </c>
      <c r="L34" s="16">
        <f t="shared" si="2"/>
        <v>2</v>
      </c>
      <c r="M34" s="6"/>
      <c r="N34" s="1"/>
    </row>
    <row r="35" spans="1:14" ht="15">
      <c r="A35" s="2">
        <v>44929</v>
      </c>
      <c r="B35" s="2" t="s">
        <v>21</v>
      </c>
      <c r="C35" s="3">
        <v>2</v>
      </c>
      <c r="D35" s="8">
        <v>45</v>
      </c>
      <c r="E35" s="8">
        <v>0</v>
      </c>
      <c r="F35" s="7">
        <f t="shared" si="0"/>
        <v>36</v>
      </c>
      <c r="G35" s="7">
        <v>63.125</v>
      </c>
      <c r="H35" s="7">
        <v>100</v>
      </c>
      <c r="I35" s="7">
        <v>26</v>
      </c>
      <c r="J35" s="7">
        <v>86</v>
      </c>
      <c r="K35" s="11">
        <f t="shared" si="1"/>
        <v>56.375</v>
      </c>
      <c r="L35" s="16">
        <f t="shared" si="2"/>
        <v>4</v>
      </c>
      <c r="M35" s="6"/>
      <c r="N35" s="1"/>
    </row>
    <row r="36" spans="1:14" ht="15">
      <c r="A36" s="2">
        <v>44934</v>
      </c>
      <c r="B36" s="2" t="s">
        <v>26</v>
      </c>
      <c r="C36" s="3">
        <v>2</v>
      </c>
      <c r="D36" s="8">
        <v>62.5</v>
      </c>
      <c r="E36" s="8">
        <v>95</v>
      </c>
      <c r="F36" s="7">
        <f t="shared" si="0"/>
        <v>69</v>
      </c>
      <c r="G36" s="7">
        <v>60.625</v>
      </c>
      <c r="H36" s="7">
        <v>100</v>
      </c>
      <c r="I36" s="7">
        <v>50</v>
      </c>
      <c r="J36" s="7">
        <v>56.99999999999999</v>
      </c>
      <c r="K36" s="11">
        <f t="shared" si="1"/>
        <v>61.175</v>
      </c>
      <c r="L36" s="16">
        <f t="shared" si="2"/>
        <v>4</v>
      </c>
      <c r="M36" s="6"/>
      <c r="N36" s="1"/>
    </row>
    <row r="37" spans="1:14" ht="15">
      <c r="A37" s="2">
        <v>44939</v>
      </c>
      <c r="B37" s="2" t="s">
        <v>31</v>
      </c>
      <c r="C37" s="3">
        <v>2</v>
      </c>
      <c r="D37" s="8">
        <v>71.25</v>
      </c>
      <c r="E37" s="8">
        <v>95</v>
      </c>
      <c r="F37" s="7">
        <f t="shared" si="0"/>
        <v>76</v>
      </c>
      <c r="G37" s="7">
        <v>80</v>
      </c>
      <c r="H37" s="7">
        <v>100</v>
      </c>
      <c r="I37" s="7">
        <v>33</v>
      </c>
      <c r="J37" s="7">
        <v>0</v>
      </c>
      <c r="K37" s="11">
        <f t="shared" si="1"/>
        <v>42.699999999999996</v>
      </c>
      <c r="L37" s="16">
        <f t="shared" si="2"/>
        <v>3</v>
      </c>
      <c r="M37" s="6"/>
      <c r="N37" s="1"/>
    </row>
    <row r="38" spans="1:14" ht="15">
      <c r="A38" s="2">
        <v>44944</v>
      </c>
      <c r="B38" s="2" t="s">
        <v>36</v>
      </c>
      <c r="C38" s="3">
        <v>2</v>
      </c>
      <c r="D38" s="8">
        <v>57.49999999999999</v>
      </c>
      <c r="E38" s="8"/>
      <c r="F38" s="7">
        <f t="shared" si="0"/>
        <v>46</v>
      </c>
      <c r="G38" s="7">
        <v>27.8125</v>
      </c>
      <c r="H38" s="7">
        <v>100</v>
      </c>
      <c r="I38" s="7">
        <v>37</v>
      </c>
      <c r="J38" s="7">
        <v>30</v>
      </c>
      <c r="K38" s="11">
        <f t="shared" si="1"/>
        <v>40.6375</v>
      </c>
      <c r="L38" s="16">
        <f t="shared" si="2"/>
        <v>3</v>
      </c>
      <c r="M38" s="6"/>
      <c r="N38" s="1"/>
    </row>
    <row r="39" spans="1:14" ht="15">
      <c r="A39" s="2">
        <v>44949</v>
      </c>
      <c r="B39" s="2" t="s">
        <v>41</v>
      </c>
      <c r="C39" s="3">
        <v>2</v>
      </c>
      <c r="D39" s="8">
        <v>0</v>
      </c>
      <c r="E39" s="8"/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11">
        <f t="shared" si="1"/>
        <v>0</v>
      </c>
      <c r="L39" s="16">
        <f t="shared" si="2"/>
        <v>2</v>
      </c>
      <c r="M39" s="6"/>
      <c r="N39" s="1"/>
    </row>
    <row r="40" spans="1:14" ht="15">
      <c r="A40" s="2">
        <v>44955</v>
      </c>
      <c r="B40" s="2" t="s">
        <v>46</v>
      </c>
      <c r="C40" s="3">
        <v>2</v>
      </c>
      <c r="D40" s="8">
        <v>42.5</v>
      </c>
      <c r="E40" s="8">
        <v>0</v>
      </c>
      <c r="F40" s="7">
        <f t="shared" si="0"/>
        <v>34</v>
      </c>
      <c r="G40" s="7">
        <v>75.9375</v>
      </c>
      <c r="H40" s="7">
        <v>100</v>
      </c>
      <c r="I40" s="7">
        <v>23</v>
      </c>
      <c r="J40" s="7">
        <v>82</v>
      </c>
      <c r="K40" s="11">
        <f t="shared" si="1"/>
        <v>55.412499999999994</v>
      </c>
      <c r="L40" s="16">
        <f t="shared" si="2"/>
        <v>4</v>
      </c>
      <c r="M40" s="6"/>
      <c r="N40" s="1"/>
    </row>
    <row r="41" spans="1:14" ht="15">
      <c r="A41" s="2">
        <v>44960</v>
      </c>
      <c r="B41" s="2" t="s">
        <v>51</v>
      </c>
      <c r="C41" s="3">
        <v>2</v>
      </c>
      <c r="D41" s="8">
        <v>31.25</v>
      </c>
      <c r="E41" s="8"/>
      <c r="F41" s="7">
        <f t="shared" si="0"/>
        <v>25</v>
      </c>
      <c r="G41" s="7">
        <v>62</v>
      </c>
      <c r="H41" s="7">
        <v>100</v>
      </c>
      <c r="I41" s="7">
        <v>0</v>
      </c>
      <c r="J41" s="7">
        <v>88</v>
      </c>
      <c r="K41" s="11">
        <f t="shared" si="1"/>
        <v>46.839999999999996</v>
      </c>
      <c r="L41" s="16">
        <f t="shared" si="2"/>
        <v>3</v>
      </c>
      <c r="M41" s="6"/>
      <c r="N41" s="1"/>
    </row>
    <row r="42" spans="1:14" ht="15">
      <c r="A42" s="2">
        <v>44965</v>
      </c>
      <c r="B42" s="2" t="s">
        <v>56</v>
      </c>
      <c r="C42" s="3">
        <v>2</v>
      </c>
      <c r="D42" s="8">
        <v>47.5</v>
      </c>
      <c r="E42" s="8">
        <v>0</v>
      </c>
      <c r="F42" s="7">
        <f t="shared" si="0"/>
        <v>38</v>
      </c>
      <c r="G42" s="7">
        <v>46.25</v>
      </c>
      <c r="H42" s="7">
        <v>75</v>
      </c>
      <c r="I42" s="7">
        <v>18</v>
      </c>
      <c r="J42" s="7">
        <v>30</v>
      </c>
      <c r="K42" s="11">
        <f t="shared" si="1"/>
        <v>33.55</v>
      </c>
      <c r="L42" s="16">
        <f t="shared" si="2"/>
        <v>2</v>
      </c>
      <c r="M42" s="6"/>
      <c r="N42" s="1"/>
    </row>
    <row r="43" spans="1:14" ht="15">
      <c r="A43" s="2">
        <v>44970</v>
      </c>
      <c r="B43" s="2" t="s">
        <v>61</v>
      </c>
      <c r="C43" s="3">
        <v>2</v>
      </c>
      <c r="D43" s="8">
        <v>23.75</v>
      </c>
      <c r="E43" s="8"/>
      <c r="F43" s="7">
        <f t="shared" si="0"/>
        <v>19</v>
      </c>
      <c r="G43" s="7">
        <v>36.25</v>
      </c>
      <c r="H43" s="7">
        <v>75</v>
      </c>
      <c r="I43" s="7">
        <v>13</v>
      </c>
      <c r="J43" s="7">
        <v>0</v>
      </c>
      <c r="K43" s="11">
        <f t="shared" si="1"/>
        <v>18.05</v>
      </c>
      <c r="L43" s="16">
        <f t="shared" si="2"/>
        <v>2</v>
      </c>
      <c r="M43" s="6"/>
      <c r="N43" s="1"/>
    </row>
    <row r="44" spans="1:14" ht="15">
      <c r="A44" s="2">
        <v>44975</v>
      </c>
      <c r="B44" s="2" t="s">
        <v>66</v>
      </c>
      <c r="C44" s="3">
        <v>2</v>
      </c>
      <c r="D44" s="8">
        <v>36.25</v>
      </c>
      <c r="E44" s="8"/>
      <c r="F44" s="7">
        <f t="shared" si="0"/>
        <v>29</v>
      </c>
      <c r="G44" s="7">
        <v>46.25</v>
      </c>
      <c r="H44" s="7">
        <v>50</v>
      </c>
      <c r="I44" s="7">
        <v>35</v>
      </c>
      <c r="J44" s="7">
        <v>0</v>
      </c>
      <c r="K44" s="11">
        <f t="shared" si="1"/>
        <v>25.85</v>
      </c>
      <c r="L44" s="16">
        <f t="shared" si="2"/>
        <v>2</v>
      </c>
      <c r="M44" s="6"/>
      <c r="N44" s="1"/>
    </row>
    <row r="45" spans="1:14" ht="15">
      <c r="A45" s="2">
        <v>44980</v>
      </c>
      <c r="B45" s="2" t="s">
        <v>71</v>
      </c>
      <c r="C45" s="3">
        <v>2</v>
      </c>
      <c r="D45" s="8">
        <v>33.75</v>
      </c>
      <c r="E45" s="8"/>
      <c r="F45" s="7">
        <f t="shared" si="0"/>
        <v>27</v>
      </c>
      <c r="G45" s="7">
        <v>18.4375</v>
      </c>
      <c r="H45" s="7">
        <v>0</v>
      </c>
      <c r="I45" s="7">
        <v>7</v>
      </c>
      <c r="J45" s="7">
        <v>0</v>
      </c>
      <c r="K45" s="11">
        <f t="shared" si="1"/>
        <v>9.7125</v>
      </c>
      <c r="L45" s="16">
        <f t="shared" si="2"/>
        <v>2</v>
      </c>
      <c r="M45" s="6"/>
      <c r="N45" s="1"/>
    </row>
    <row r="46" spans="1:14" ht="15">
      <c r="A46" s="2">
        <v>44985</v>
      </c>
      <c r="B46" s="2" t="s">
        <v>76</v>
      </c>
      <c r="C46" s="3">
        <v>2</v>
      </c>
      <c r="D46" s="8">
        <v>11.25</v>
      </c>
      <c r="E46" s="8"/>
      <c r="F46" s="7">
        <f t="shared" si="0"/>
        <v>9</v>
      </c>
      <c r="G46" s="7">
        <v>55</v>
      </c>
      <c r="H46" s="7">
        <v>75</v>
      </c>
      <c r="I46" s="7">
        <v>4</v>
      </c>
      <c r="J46" s="7">
        <v>0</v>
      </c>
      <c r="K46" s="11">
        <f t="shared" si="1"/>
        <v>15.6</v>
      </c>
      <c r="L46" s="16">
        <f t="shared" si="2"/>
        <v>2</v>
      </c>
      <c r="M46" s="6"/>
      <c r="N46" s="1"/>
    </row>
    <row r="47" spans="1:14" ht="15">
      <c r="A47" s="2">
        <v>44990</v>
      </c>
      <c r="B47" s="2" t="s">
        <v>81</v>
      </c>
      <c r="C47" s="3">
        <v>2</v>
      </c>
      <c r="D47" s="8">
        <v>23.75</v>
      </c>
      <c r="E47" s="8"/>
      <c r="F47" s="7">
        <f t="shared" si="0"/>
        <v>19</v>
      </c>
      <c r="G47" s="7">
        <v>81.5625</v>
      </c>
      <c r="H47" s="7">
        <v>100</v>
      </c>
      <c r="I47" s="7">
        <v>1</v>
      </c>
      <c r="J47" s="7">
        <v>0</v>
      </c>
      <c r="K47" s="11">
        <f t="shared" si="1"/>
        <v>21.8875</v>
      </c>
      <c r="L47" s="16">
        <f t="shared" si="2"/>
        <v>2</v>
      </c>
      <c r="M47" s="6"/>
      <c r="N47" s="1"/>
    </row>
    <row r="48" spans="1:14" ht="15">
      <c r="A48" s="2">
        <v>44995</v>
      </c>
      <c r="B48" s="2" t="s">
        <v>86</v>
      </c>
      <c r="C48" s="3">
        <v>2</v>
      </c>
      <c r="D48" s="8">
        <v>6.25</v>
      </c>
      <c r="E48" s="8"/>
      <c r="F48" s="7">
        <f t="shared" si="0"/>
        <v>5</v>
      </c>
      <c r="G48" s="7">
        <v>32.8125</v>
      </c>
      <c r="H48" s="7">
        <v>50</v>
      </c>
      <c r="I48" s="7">
        <v>0</v>
      </c>
      <c r="J48" s="7">
        <v>65</v>
      </c>
      <c r="K48" s="11">
        <f t="shared" si="1"/>
        <v>28.4375</v>
      </c>
      <c r="L48" s="16">
        <f t="shared" si="2"/>
        <v>2</v>
      </c>
      <c r="M48" s="6"/>
      <c r="N48" s="1"/>
    </row>
    <row r="49" spans="1:14" ht="15">
      <c r="A49" s="2">
        <v>45000</v>
      </c>
      <c r="B49" s="2" t="s">
        <v>91</v>
      </c>
      <c r="C49" s="3">
        <v>2</v>
      </c>
      <c r="D49" s="8">
        <v>81.25</v>
      </c>
      <c r="E49" s="8">
        <v>0</v>
      </c>
      <c r="F49" s="7">
        <f t="shared" si="0"/>
        <v>65</v>
      </c>
      <c r="G49" s="7">
        <v>74.4375</v>
      </c>
      <c r="H49" s="7">
        <v>100</v>
      </c>
      <c r="I49" s="7">
        <v>54</v>
      </c>
      <c r="J49" s="7">
        <v>35</v>
      </c>
      <c r="K49" s="11">
        <f t="shared" si="1"/>
        <v>56.63249999999999</v>
      </c>
      <c r="L49" s="16">
        <f t="shared" si="2"/>
        <v>4</v>
      </c>
      <c r="M49" s="6"/>
      <c r="N49" s="1"/>
    </row>
    <row r="50" spans="1:14" ht="15">
      <c r="A50" s="2">
        <v>45005</v>
      </c>
      <c r="B50" s="2" t="s">
        <v>96</v>
      </c>
      <c r="C50" s="3">
        <v>2</v>
      </c>
      <c r="D50" s="8">
        <v>27.500000000000004</v>
      </c>
      <c r="E50" s="8"/>
      <c r="F50" s="7">
        <f t="shared" si="0"/>
        <v>22.000000000000004</v>
      </c>
      <c r="G50" s="7">
        <v>59.6875</v>
      </c>
      <c r="H50" s="7">
        <v>50</v>
      </c>
      <c r="I50" s="7">
        <v>22</v>
      </c>
      <c r="J50" s="7">
        <v>0</v>
      </c>
      <c r="K50" s="11">
        <f t="shared" si="1"/>
        <v>22.1625</v>
      </c>
      <c r="L50" s="16">
        <f t="shared" si="2"/>
        <v>2</v>
      </c>
      <c r="M50" s="6"/>
      <c r="N50" s="1"/>
    </row>
    <row r="51" spans="1:14" ht="15">
      <c r="A51" s="2">
        <v>45010</v>
      </c>
      <c r="B51" s="2" t="s">
        <v>101</v>
      </c>
      <c r="C51" s="3">
        <v>2</v>
      </c>
      <c r="D51" s="8">
        <v>52.5</v>
      </c>
      <c r="E51" s="8"/>
      <c r="F51" s="7">
        <f t="shared" si="0"/>
        <v>42</v>
      </c>
      <c r="G51" s="7">
        <v>34.0625</v>
      </c>
      <c r="H51" s="7">
        <v>25</v>
      </c>
      <c r="I51" s="7">
        <v>9</v>
      </c>
      <c r="J51" s="7">
        <v>0</v>
      </c>
      <c r="K51" s="11">
        <f t="shared" si="1"/>
        <v>17.1875</v>
      </c>
      <c r="L51" s="16">
        <f t="shared" si="2"/>
        <v>2</v>
      </c>
      <c r="M51" s="6"/>
      <c r="N51" s="1"/>
    </row>
    <row r="52" spans="1:14" ht="15">
      <c r="A52" s="2">
        <v>45015</v>
      </c>
      <c r="B52" s="2" t="s">
        <v>106</v>
      </c>
      <c r="C52" s="3">
        <v>2</v>
      </c>
      <c r="D52" s="8">
        <v>45</v>
      </c>
      <c r="E52" s="8"/>
      <c r="F52" s="7">
        <f t="shared" si="0"/>
        <v>36</v>
      </c>
      <c r="G52" s="7">
        <v>18.75</v>
      </c>
      <c r="H52" s="7">
        <v>25</v>
      </c>
      <c r="I52" s="7">
        <v>15</v>
      </c>
      <c r="J52" s="7">
        <v>0</v>
      </c>
      <c r="K52" s="11">
        <f t="shared" si="1"/>
        <v>15.95</v>
      </c>
      <c r="L52" s="16">
        <f t="shared" si="2"/>
        <v>2</v>
      </c>
      <c r="M52" s="6"/>
      <c r="N52" s="1"/>
    </row>
    <row r="53" spans="1:14" ht="15">
      <c r="A53" s="2">
        <v>45020</v>
      </c>
      <c r="B53" s="2" t="s">
        <v>111</v>
      </c>
      <c r="C53" s="3">
        <v>2</v>
      </c>
      <c r="D53" s="8">
        <v>36.25</v>
      </c>
      <c r="E53" s="8"/>
      <c r="F53" s="7">
        <f t="shared" si="0"/>
        <v>29</v>
      </c>
      <c r="G53" s="7">
        <v>0</v>
      </c>
      <c r="H53" s="7">
        <v>25</v>
      </c>
      <c r="I53" s="7">
        <v>26</v>
      </c>
      <c r="J53" s="7">
        <v>0</v>
      </c>
      <c r="K53" s="11">
        <f t="shared" si="1"/>
        <v>15.600000000000001</v>
      </c>
      <c r="L53" s="16">
        <f t="shared" si="2"/>
        <v>2</v>
      </c>
      <c r="M53" s="6"/>
      <c r="N53" s="1"/>
    </row>
    <row r="54" spans="1:14" ht="15">
      <c r="A54" s="2">
        <v>45025</v>
      </c>
      <c r="B54" s="2" t="s">
        <v>116</v>
      </c>
      <c r="C54" s="3">
        <v>2</v>
      </c>
      <c r="D54" s="8">
        <v>38.75</v>
      </c>
      <c r="E54" s="8">
        <v>0</v>
      </c>
      <c r="F54" s="7">
        <f t="shared" si="0"/>
        <v>31</v>
      </c>
      <c r="G54" s="7">
        <v>54.6875</v>
      </c>
      <c r="H54" s="7">
        <v>100</v>
      </c>
      <c r="I54" s="7">
        <v>18</v>
      </c>
      <c r="J54" s="7">
        <v>40</v>
      </c>
      <c r="K54" s="11">
        <f t="shared" si="1"/>
        <v>38.162499999999994</v>
      </c>
      <c r="L54" s="16">
        <f t="shared" si="2"/>
        <v>2</v>
      </c>
      <c r="M54" s="6"/>
      <c r="N54" s="1"/>
    </row>
    <row r="55" spans="1:14" ht="15">
      <c r="A55" s="2">
        <v>44866</v>
      </c>
      <c r="B55" s="2" t="s">
        <v>2</v>
      </c>
      <c r="C55" s="3">
        <v>3</v>
      </c>
      <c r="D55" s="8">
        <v>0</v>
      </c>
      <c r="E55" s="8"/>
      <c r="F55" s="7">
        <f t="shared" si="0"/>
        <v>0</v>
      </c>
      <c r="G55" s="7">
        <v>0</v>
      </c>
      <c r="H55" s="7">
        <v>0</v>
      </c>
      <c r="I55" s="7"/>
      <c r="J55" s="7">
        <v>0</v>
      </c>
      <c r="K55" s="11">
        <f t="shared" si="1"/>
        <v>0</v>
      </c>
      <c r="L55" s="16">
        <f t="shared" si="2"/>
        <v>2</v>
      </c>
      <c r="M55" s="6"/>
      <c r="N55" s="1"/>
    </row>
    <row r="56" spans="1:14" ht="15">
      <c r="A56" s="2">
        <v>44885</v>
      </c>
      <c r="B56" s="2" t="s">
        <v>7</v>
      </c>
      <c r="C56" s="3">
        <v>3</v>
      </c>
      <c r="D56" s="8">
        <v>0</v>
      </c>
      <c r="E56" s="8"/>
      <c r="F56" s="7">
        <f t="shared" si="0"/>
        <v>0</v>
      </c>
      <c r="G56" s="7">
        <v>0</v>
      </c>
      <c r="H56" s="7">
        <v>0</v>
      </c>
      <c r="I56" s="7"/>
      <c r="J56" s="7">
        <v>0</v>
      </c>
      <c r="K56" s="11">
        <f t="shared" si="1"/>
        <v>0</v>
      </c>
      <c r="L56" s="16">
        <f t="shared" si="2"/>
        <v>2</v>
      </c>
      <c r="M56" s="6"/>
      <c r="N56" s="1"/>
    </row>
    <row r="57" spans="1:14" ht="15">
      <c r="A57" s="2">
        <v>44925</v>
      </c>
      <c r="B57" s="2" t="s">
        <v>16</v>
      </c>
      <c r="C57" s="3">
        <v>3</v>
      </c>
      <c r="D57" s="8">
        <v>0</v>
      </c>
      <c r="E57" s="8"/>
      <c r="F57" s="7">
        <f t="shared" si="0"/>
        <v>0</v>
      </c>
      <c r="G57" s="7">
        <v>0</v>
      </c>
      <c r="H57" s="7">
        <v>0</v>
      </c>
      <c r="I57" s="7"/>
      <c r="J57" s="7">
        <v>0</v>
      </c>
      <c r="K57" s="11">
        <f t="shared" si="1"/>
        <v>0</v>
      </c>
      <c r="L57" s="16">
        <f t="shared" si="2"/>
        <v>2</v>
      </c>
      <c r="M57" s="6"/>
      <c r="N57" s="1"/>
    </row>
    <row r="58" spans="1:14" ht="15">
      <c r="A58" s="2">
        <v>44930</v>
      </c>
      <c r="B58" s="2" t="s">
        <v>22</v>
      </c>
      <c r="C58" s="3">
        <v>3</v>
      </c>
      <c r="D58" s="8">
        <v>87.5</v>
      </c>
      <c r="E58" s="8">
        <v>100</v>
      </c>
      <c r="F58" s="7">
        <f t="shared" si="0"/>
        <v>90</v>
      </c>
      <c r="G58" s="7">
        <v>81.3125</v>
      </c>
      <c r="H58" s="7">
        <v>87.5</v>
      </c>
      <c r="I58" s="7">
        <v>33</v>
      </c>
      <c r="J58" s="7">
        <v>83</v>
      </c>
      <c r="K58" s="11">
        <f t="shared" si="1"/>
        <v>69.5575</v>
      </c>
      <c r="L58" s="16">
        <f t="shared" si="2"/>
        <v>4</v>
      </c>
      <c r="M58" s="6"/>
      <c r="N58" s="1"/>
    </row>
    <row r="59" spans="1:14" ht="15">
      <c r="A59" s="2">
        <v>44935</v>
      </c>
      <c r="B59" s="2" t="s">
        <v>27</v>
      </c>
      <c r="C59" s="3">
        <v>3</v>
      </c>
      <c r="D59" s="8">
        <v>0</v>
      </c>
      <c r="E59" s="8"/>
      <c r="F59" s="7">
        <f t="shared" si="0"/>
        <v>0</v>
      </c>
      <c r="G59" s="7">
        <v>0</v>
      </c>
      <c r="H59" s="7">
        <v>0</v>
      </c>
      <c r="I59" s="7"/>
      <c r="J59" s="7">
        <v>0</v>
      </c>
      <c r="K59" s="11">
        <f t="shared" si="1"/>
        <v>0</v>
      </c>
      <c r="L59" s="16">
        <f t="shared" si="2"/>
        <v>2</v>
      </c>
      <c r="M59" s="6"/>
      <c r="N59" s="1"/>
    </row>
    <row r="60" spans="1:14" ht="15">
      <c r="A60" s="2">
        <v>44940</v>
      </c>
      <c r="B60" s="2" t="s">
        <v>32</v>
      </c>
      <c r="C60" s="3">
        <v>3</v>
      </c>
      <c r="D60" s="8">
        <v>45</v>
      </c>
      <c r="E60" s="8">
        <v>0</v>
      </c>
      <c r="F60" s="7">
        <f t="shared" si="0"/>
        <v>36</v>
      </c>
      <c r="G60" s="7">
        <v>93.8125</v>
      </c>
      <c r="H60" s="7">
        <v>87.5</v>
      </c>
      <c r="I60" s="7">
        <v>8</v>
      </c>
      <c r="J60" s="7">
        <v>0</v>
      </c>
      <c r="K60" s="11">
        <f t="shared" si="1"/>
        <v>27.857499999999998</v>
      </c>
      <c r="L60" s="16">
        <f t="shared" si="2"/>
        <v>2</v>
      </c>
      <c r="M60" s="6"/>
      <c r="N60" s="1"/>
    </row>
    <row r="61" spans="1:14" ht="15">
      <c r="A61" s="2">
        <v>44945</v>
      </c>
      <c r="B61" s="2" t="s">
        <v>37</v>
      </c>
      <c r="C61" s="3">
        <v>3</v>
      </c>
      <c r="D61" s="8">
        <v>68.75</v>
      </c>
      <c r="E61" s="8">
        <v>0</v>
      </c>
      <c r="F61" s="7">
        <f t="shared" si="0"/>
        <v>55</v>
      </c>
      <c r="G61" s="7">
        <v>82.8125</v>
      </c>
      <c r="H61" s="7">
        <v>37.5</v>
      </c>
      <c r="I61" s="7">
        <v>11</v>
      </c>
      <c r="J61" s="7">
        <v>98</v>
      </c>
      <c r="K61" s="11">
        <f t="shared" si="1"/>
        <v>56.6375</v>
      </c>
      <c r="L61" s="16">
        <f t="shared" si="2"/>
        <v>4</v>
      </c>
      <c r="M61" s="6"/>
      <c r="N61" s="1"/>
    </row>
    <row r="62" spans="1:14" ht="15">
      <c r="A62" s="2">
        <v>44950</v>
      </c>
      <c r="B62" s="2" t="s">
        <v>42</v>
      </c>
      <c r="C62" s="3">
        <v>3</v>
      </c>
      <c r="D62" s="8">
        <v>52.5</v>
      </c>
      <c r="E62" s="8">
        <v>70</v>
      </c>
      <c r="F62" s="7">
        <f t="shared" si="0"/>
        <v>56</v>
      </c>
      <c r="G62" s="7">
        <v>106.3125</v>
      </c>
      <c r="H62" s="7">
        <v>100</v>
      </c>
      <c r="I62" s="7">
        <v>8</v>
      </c>
      <c r="J62" s="7">
        <v>30</v>
      </c>
      <c r="K62" s="11">
        <f t="shared" si="1"/>
        <v>43.3575</v>
      </c>
      <c r="L62" s="16">
        <f t="shared" si="2"/>
        <v>3</v>
      </c>
      <c r="M62" s="6"/>
      <c r="N62" s="1"/>
    </row>
    <row r="63" spans="1:14" ht="15">
      <c r="A63" s="2">
        <v>44956</v>
      </c>
      <c r="B63" s="2" t="s">
        <v>47</v>
      </c>
      <c r="C63" s="3">
        <v>3</v>
      </c>
      <c r="D63" s="8">
        <v>0</v>
      </c>
      <c r="E63" s="8"/>
      <c r="F63" s="7">
        <f t="shared" si="0"/>
        <v>0</v>
      </c>
      <c r="G63" s="7">
        <v>0</v>
      </c>
      <c r="H63" s="7">
        <v>0</v>
      </c>
      <c r="I63" s="7">
        <v>0</v>
      </c>
      <c r="J63" s="7">
        <v>35</v>
      </c>
      <c r="K63" s="11">
        <f t="shared" si="1"/>
        <v>10.5</v>
      </c>
      <c r="L63" s="16">
        <f t="shared" si="2"/>
        <v>2</v>
      </c>
      <c r="M63" s="6"/>
      <c r="N63" s="1"/>
    </row>
    <row r="64" spans="1:14" ht="15">
      <c r="A64" s="2">
        <v>44961</v>
      </c>
      <c r="B64" s="2" t="s">
        <v>52</v>
      </c>
      <c r="C64" s="3">
        <v>3</v>
      </c>
      <c r="D64" s="8">
        <v>40</v>
      </c>
      <c r="E64" s="8"/>
      <c r="F64" s="7">
        <f t="shared" si="0"/>
        <v>32</v>
      </c>
      <c r="G64" s="7">
        <v>16.5625</v>
      </c>
      <c r="H64" s="7">
        <v>25</v>
      </c>
      <c r="I64" s="7">
        <v>0</v>
      </c>
      <c r="J64" s="7">
        <v>0</v>
      </c>
      <c r="K64" s="11">
        <f t="shared" si="1"/>
        <v>10.3875</v>
      </c>
      <c r="L64" s="16">
        <f t="shared" si="2"/>
        <v>2</v>
      </c>
      <c r="M64" s="6"/>
      <c r="N64" s="1"/>
    </row>
    <row r="65" spans="1:14" ht="15">
      <c r="A65" s="2">
        <v>44966</v>
      </c>
      <c r="B65" s="2" t="s">
        <v>57</v>
      </c>
      <c r="C65" s="3">
        <v>3</v>
      </c>
      <c r="D65" s="8">
        <v>0</v>
      </c>
      <c r="E65" s="8"/>
      <c r="F65" s="7">
        <f t="shared" si="0"/>
        <v>0</v>
      </c>
      <c r="G65" s="7">
        <v>0</v>
      </c>
      <c r="H65" s="7">
        <v>0</v>
      </c>
      <c r="I65" s="7"/>
      <c r="J65" s="7">
        <v>0</v>
      </c>
      <c r="K65" s="11">
        <f t="shared" si="1"/>
        <v>0</v>
      </c>
      <c r="L65" s="16">
        <f t="shared" si="2"/>
        <v>2</v>
      </c>
      <c r="M65" s="6"/>
      <c r="N65" s="1"/>
    </row>
    <row r="66" spans="1:14" ht="15">
      <c r="A66" s="2">
        <v>44971</v>
      </c>
      <c r="B66" s="2" t="s">
        <v>62</v>
      </c>
      <c r="C66" s="3">
        <v>3</v>
      </c>
      <c r="D66" s="8">
        <v>11.25</v>
      </c>
      <c r="E66" s="8"/>
      <c r="F66" s="7">
        <f t="shared" si="0"/>
        <v>9</v>
      </c>
      <c r="G66" s="7">
        <v>0</v>
      </c>
      <c r="H66" s="7">
        <v>0</v>
      </c>
      <c r="I66" s="7">
        <v>15</v>
      </c>
      <c r="J66" s="7">
        <v>0</v>
      </c>
      <c r="K66" s="11">
        <f t="shared" si="1"/>
        <v>6.3</v>
      </c>
      <c r="L66" s="16">
        <f t="shared" si="2"/>
        <v>2</v>
      </c>
      <c r="M66" s="6"/>
      <c r="N66" s="1"/>
    </row>
    <row r="67" spans="1:14" ht="15">
      <c r="A67" s="2">
        <v>44976</v>
      </c>
      <c r="B67" s="2" t="s">
        <v>67</v>
      </c>
      <c r="C67" s="3">
        <v>3</v>
      </c>
      <c r="D67" s="8">
        <v>76.25</v>
      </c>
      <c r="E67" s="8">
        <v>70</v>
      </c>
      <c r="F67" s="7">
        <f aca="true" t="shared" si="3" ref="F67:F122">(D67*0.8)+(E67*0.2)</f>
        <v>75</v>
      </c>
      <c r="G67" s="7">
        <v>108.3125</v>
      </c>
      <c r="H67" s="7">
        <v>100</v>
      </c>
      <c r="I67" s="7">
        <v>26</v>
      </c>
      <c r="J67" s="7">
        <v>95</v>
      </c>
      <c r="K67" s="11">
        <f aca="true" t="shared" si="4" ref="K67:K122">(F67*0.2+G67*0.12+H67*0.08+I67*0.3+J67*0.3)</f>
        <v>72.2975</v>
      </c>
      <c r="L67" s="16">
        <f aca="true" t="shared" si="5" ref="L67:L122">IF(K67&lt;$S$3,2,IF(K67&lt;$S$4,3,IF(K67&lt;$S$5,4,IF(K67&lt;$S$6,5,6))))</f>
        <v>5</v>
      </c>
      <c r="M67" s="6"/>
      <c r="N67" s="1"/>
    </row>
    <row r="68" spans="1:14" ht="15">
      <c r="A68" s="2">
        <v>44981</v>
      </c>
      <c r="B68" s="2" t="s">
        <v>72</v>
      </c>
      <c r="C68" s="3">
        <v>3</v>
      </c>
      <c r="D68" s="8">
        <v>0</v>
      </c>
      <c r="E68" s="8"/>
      <c r="F68" s="7">
        <f t="shared" si="3"/>
        <v>0</v>
      </c>
      <c r="G68" s="7">
        <v>0</v>
      </c>
      <c r="H68" s="7">
        <v>0</v>
      </c>
      <c r="I68" s="7"/>
      <c r="J68" s="7">
        <v>0</v>
      </c>
      <c r="K68" s="11">
        <f t="shared" si="4"/>
        <v>0</v>
      </c>
      <c r="L68" s="16">
        <f t="shared" si="5"/>
        <v>2</v>
      </c>
      <c r="M68" s="6"/>
      <c r="N68" s="1"/>
    </row>
    <row r="69" spans="1:14" ht="15">
      <c r="A69" s="2">
        <v>44986</v>
      </c>
      <c r="B69" s="2" t="s">
        <v>77</v>
      </c>
      <c r="C69" s="3">
        <v>3</v>
      </c>
      <c r="D69" s="8">
        <v>77.5</v>
      </c>
      <c r="E69" s="8">
        <v>90</v>
      </c>
      <c r="F69" s="7">
        <f t="shared" si="3"/>
        <v>80</v>
      </c>
      <c r="G69" s="7">
        <v>96.625</v>
      </c>
      <c r="H69" s="7">
        <v>100</v>
      </c>
      <c r="I69" s="7">
        <v>41</v>
      </c>
      <c r="J69" s="7">
        <v>85</v>
      </c>
      <c r="K69" s="11">
        <f t="shared" si="4"/>
        <v>73.395</v>
      </c>
      <c r="L69" s="16">
        <f t="shared" si="5"/>
        <v>5</v>
      </c>
      <c r="M69" s="6"/>
      <c r="N69" s="1"/>
    </row>
    <row r="70" spans="1:14" ht="15">
      <c r="A70" s="2">
        <v>44991</v>
      </c>
      <c r="B70" s="2" t="s">
        <v>82</v>
      </c>
      <c r="C70" s="3">
        <v>3</v>
      </c>
      <c r="D70" s="8">
        <v>58.75</v>
      </c>
      <c r="E70" s="8">
        <v>0</v>
      </c>
      <c r="F70" s="7">
        <f t="shared" si="3"/>
        <v>47</v>
      </c>
      <c r="G70" s="7">
        <v>93.56</v>
      </c>
      <c r="H70" s="7">
        <v>75</v>
      </c>
      <c r="I70" s="7">
        <v>11</v>
      </c>
      <c r="J70" s="7">
        <v>70</v>
      </c>
      <c r="K70" s="11">
        <f t="shared" si="4"/>
        <v>50.9272</v>
      </c>
      <c r="L70" s="16">
        <f t="shared" si="5"/>
        <v>3</v>
      </c>
      <c r="M70" s="6"/>
      <c r="N70" s="1"/>
    </row>
    <row r="71" spans="1:14" ht="15">
      <c r="A71" s="2">
        <v>44996</v>
      </c>
      <c r="B71" s="2" t="s">
        <v>87</v>
      </c>
      <c r="C71" s="3">
        <v>3</v>
      </c>
      <c r="D71" s="8">
        <v>67.5</v>
      </c>
      <c r="E71" s="8">
        <v>0</v>
      </c>
      <c r="F71" s="7">
        <f t="shared" si="3"/>
        <v>54</v>
      </c>
      <c r="G71" s="7">
        <v>18.125</v>
      </c>
      <c r="H71" s="7">
        <v>62.5</v>
      </c>
      <c r="I71" s="7">
        <v>28</v>
      </c>
      <c r="J71" s="7">
        <v>0</v>
      </c>
      <c r="K71" s="11">
        <f t="shared" si="4"/>
        <v>26.375</v>
      </c>
      <c r="L71" s="16">
        <f t="shared" si="5"/>
        <v>2</v>
      </c>
      <c r="M71" s="6"/>
      <c r="N71" s="1"/>
    </row>
    <row r="72" spans="1:14" ht="15">
      <c r="A72" s="2">
        <v>45001</v>
      </c>
      <c r="B72" s="2" t="s">
        <v>92</v>
      </c>
      <c r="C72" s="3">
        <v>3</v>
      </c>
      <c r="D72" s="8">
        <v>77.5</v>
      </c>
      <c r="E72" s="8">
        <v>85</v>
      </c>
      <c r="F72" s="7">
        <f t="shared" si="3"/>
        <v>79</v>
      </c>
      <c r="G72" s="7">
        <v>71.375</v>
      </c>
      <c r="H72" s="7">
        <v>100</v>
      </c>
      <c r="I72" s="7">
        <v>34</v>
      </c>
      <c r="J72" s="7">
        <v>25</v>
      </c>
      <c r="K72" s="11">
        <f t="shared" si="4"/>
        <v>50.065</v>
      </c>
      <c r="L72" s="16">
        <f t="shared" si="5"/>
        <v>3</v>
      </c>
      <c r="M72" s="6"/>
      <c r="N72" s="1"/>
    </row>
    <row r="73" spans="1:14" ht="15">
      <c r="A73" s="2">
        <v>45006</v>
      </c>
      <c r="B73" s="2" t="s">
        <v>97</v>
      </c>
      <c r="C73" s="3">
        <v>3</v>
      </c>
      <c r="D73" s="8">
        <v>65</v>
      </c>
      <c r="E73" s="8"/>
      <c r="F73" s="7">
        <f t="shared" si="3"/>
        <v>52</v>
      </c>
      <c r="G73" s="7">
        <v>99.5</v>
      </c>
      <c r="H73" s="7">
        <v>50</v>
      </c>
      <c r="I73" s="7">
        <v>33</v>
      </c>
      <c r="J73" s="7">
        <v>60</v>
      </c>
      <c r="K73" s="11">
        <f t="shared" si="4"/>
        <v>54.24</v>
      </c>
      <c r="L73" s="16">
        <f t="shared" si="5"/>
        <v>3</v>
      </c>
      <c r="M73" s="6"/>
      <c r="N73" s="1"/>
    </row>
    <row r="74" spans="1:14" ht="15">
      <c r="A74" s="2">
        <v>45011</v>
      </c>
      <c r="B74" s="2" t="s">
        <v>102</v>
      </c>
      <c r="C74" s="3">
        <v>3</v>
      </c>
      <c r="D74" s="8">
        <v>53.75</v>
      </c>
      <c r="E74" s="8"/>
      <c r="F74" s="7">
        <f t="shared" si="3"/>
        <v>43</v>
      </c>
      <c r="G74" s="7">
        <v>58.5</v>
      </c>
      <c r="H74" s="7">
        <v>87.5</v>
      </c>
      <c r="I74" s="7">
        <v>40</v>
      </c>
      <c r="J74" s="7">
        <v>15</v>
      </c>
      <c r="K74" s="11">
        <f t="shared" si="4"/>
        <v>39.12</v>
      </c>
      <c r="L74" s="16">
        <f t="shared" si="5"/>
        <v>2</v>
      </c>
      <c r="M74" s="6"/>
      <c r="N74" s="1"/>
    </row>
    <row r="75" spans="1:14" ht="15">
      <c r="A75" s="2">
        <v>45016</v>
      </c>
      <c r="B75" s="2" t="s">
        <v>107</v>
      </c>
      <c r="C75" s="3">
        <v>3</v>
      </c>
      <c r="D75" s="8">
        <v>68.75</v>
      </c>
      <c r="E75" s="8">
        <v>95</v>
      </c>
      <c r="F75" s="7">
        <f t="shared" si="3"/>
        <v>74</v>
      </c>
      <c r="G75" s="7">
        <v>73.1875</v>
      </c>
      <c r="H75" s="7">
        <v>87.5</v>
      </c>
      <c r="I75" s="7">
        <v>22</v>
      </c>
      <c r="J75" s="7">
        <v>77</v>
      </c>
      <c r="K75" s="11">
        <f t="shared" si="4"/>
        <v>60.2825</v>
      </c>
      <c r="L75" s="16">
        <f t="shared" si="5"/>
        <v>4</v>
      </c>
      <c r="M75" s="6"/>
      <c r="N75" s="1"/>
    </row>
    <row r="76" spans="1:14" ht="15">
      <c r="A76" s="2">
        <v>45021</v>
      </c>
      <c r="B76" s="2" t="s">
        <v>112</v>
      </c>
      <c r="C76" s="3">
        <v>3</v>
      </c>
      <c r="D76" s="8">
        <v>56.25</v>
      </c>
      <c r="E76" s="8">
        <v>0</v>
      </c>
      <c r="F76" s="7">
        <f t="shared" si="3"/>
        <v>45</v>
      </c>
      <c r="G76" s="7">
        <v>76.75</v>
      </c>
      <c r="H76" s="7">
        <v>62.5</v>
      </c>
      <c r="I76" s="7">
        <v>22</v>
      </c>
      <c r="J76" s="7">
        <v>0</v>
      </c>
      <c r="K76" s="11">
        <f t="shared" si="4"/>
        <v>29.810000000000002</v>
      </c>
      <c r="L76" s="16">
        <f t="shared" si="5"/>
        <v>2</v>
      </c>
      <c r="M76" s="6"/>
      <c r="N76" s="1"/>
    </row>
    <row r="77" spans="1:14" ht="15">
      <c r="A77" s="2">
        <v>45026</v>
      </c>
      <c r="B77" s="2" t="s">
        <v>117</v>
      </c>
      <c r="C77" s="3">
        <v>3</v>
      </c>
      <c r="D77" s="8">
        <v>33.75</v>
      </c>
      <c r="E77" s="8">
        <v>0</v>
      </c>
      <c r="F77" s="7">
        <f t="shared" si="3"/>
        <v>27</v>
      </c>
      <c r="G77" s="7">
        <v>80.3125</v>
      </c>
      <c r="H77" s="7">
        <v>50</v>
      </c>
      <c r="I77" s="7">
        <v>6</v>
      </c>
      <c r="J77" s="7">
        <v>0</v>
      </c>
      <c r="K77" s="11">
        <f t="shared" si="4"/>
        <v>20.837500000000002</v>
      </c>
      <c r="L77" s="16">
        <f t="shared" si="5"/>
        <v>2</v>
      </c>
      <c r="M77" s="6"/>
      <c r="N77" s="1"/>
    </row>
    <row r="78" spans="1:14" ht="15">
      <c r="A78" s="2">
        <v>855241</v>
      </c>
      <c r="B78" s="2" t="s">
        <v>118</v>
      </c>
      <c r="C78" s="3">
        <v>3</v>
      </c>
      <c r="D78" s="8">
        <v>45</v>
      </c>
      <c r="E78" s="8">
        <v>0</v>
      </c>
      <c r="F78" s="7">
        <f t="shared" si="3"/>
        <v>36</v>
      </c>
      <c r="G78" s="7">
        <v>33.4375</v>
      </c>
      <c r="H78" s="7">
        <v>37.5</v>
      </c>
      <c r="I78" s="7"/>
      <c r="J78" s="7">
        <v>0</v>
      </c>
      <c r="K78" s="11">
        <f t="shared" si="4"/>
        <v>14.2125</v>
      </c>
      <c r="L78" s="16">
        <f t="shared" si="5"/>
        <v>2</v>
      </c>
      <c r="M78" s="6"/>
      <c r="N78" s="1"/>
    </row>
    <row r="79" spans="1:14" ht="15">
      <c r="A79" s="2">
        <v>44884</v>
      </c>
      <c r="B79" s="2" t="s">
        <v>122</v>
      </c>
      <c r="C79" s="3">
        <v>4</v>
      </c>
      <c r="D79" s="8">
        <v>0</v>
      </c>
      <c r="E79" s="8"/>
      <c r="F79" s="7">
        <f t="shared" si="3"/>
        <v>0</v>
      </c>
      <c r="G79" s="7">
        <v>20.3125</v>
      </c>
      <c r="H79" s="7">
        <v>25</v>
      </c>
      <c r="I79" s="7">
        <v>0</v>
      </c>
      <c r="J79" s="7">
        <v>0</v>
      </c>
      <c r="K79" s="11">
        <f t="shared" si="4"/>
        <v>4.4375</v>
      </c>
      <c r="L79" s="16">
        <f t="shared" si="5"/>
        <v>2</v>
      </c>
      <c r="M79" s="6"/>
      <c r="N79" s="1"/>
    </row>
    <row r="80" spans="1:14" ht="15">
      <c r="A80" s="2">
        <v>44894</v>
      </c>
      <c r="B80" s="2" t="s">
        <v>8</v>
      </c>
      <c r="C80" s="3">
        <v>4</v>
      </c>
      <c r="D80" s="8">
        <v>0</v>
      </c>
      <c r="E80" s="8"/>
      <c r="F80" s="7">
        <f t="shared" si="3"/>
        <v>0</v>
      </c>
      <c r="G80" s="7">
        <v>0</v>
      </c>
      <c r="H80" s="7">
        <v>0</v>
      </c>
      <c r="I80" s="7">
        <v>0</v>
      </c>
      <c r="J80" s="7">
        <v>0</v>
      </c>
      <c r="K80" s="11">
        <f t="shared" si="4"/>
        <v>0</v>
      </c>
      <c r="L80" s="16">
        <f t="shared" si="5"/>
        <v>2</v>
      </c>
      <c r="M80" s="6"/>
      <c r="N80" s="1"/>
    </row>
    <row r="81" spans="1:14" ht="15">
      <c r="A81" s="2">
        <v>44902</v>
      </c>
      <c r="B81" s="2" t="s">
        <v>10</v>
      </c>
      <c r="C81" s="3">
        <v>4</v>
      </c>
      <c r="D81" s="8">
        <v>0</v>
      </c>
      <c r="E81" s="8"/>
      <c r="F81" s="7">
        <f t="shared" si="3"/>
        <v>0</v>
      </c>
      <c r="G81" s="7">
        <v>0</v>
      </c>
      <c r="H81" s="7">
        <v>0</v>
      </c>
      <c r="I81" s="7">
        <v>0</v>
      </c>
      <c r="J81" s="7">
        <v>0</v>
      </c>
      <c r="K81" s="11">
        <f t="shared" si="4"/>
        <v>0</v>
      </c>
      <c r="L81" s="16">
        <f t="shared" si="5"/>
        <v>2</v>
      </c>
      <c r="M81" s="6"/>
      <c r="N81" s="1"/>
    </row>
    <row r="82" spans="1:14" ht="15">
      <c r="A82" s="2">
        <v>44911</v>
      </c>
      <c r="B82" s="2" t="s">
        <v>12</v>
      </c>
      <c r="C82" s="3">
        <v>4</v>
      </c>
      <c r="D82" s="8">
        <v>0</v>
      </c>
      <c r="E82" s="8"/>
      <c r="F82" s="7">
        <f t="shared" si="3"/>
        <v>0</v>
      </c>
      <c r="G82" s="7">
        <v>0</v>
      </c>
      <c r="H82" s="7">
        <v>0</v>
      </c>
      <c r="I82" s="7">
        <v>0</v>
      </c>
      <c r="J82" s="7">
        <v>0</v>
      </c>
      <c r="K82" s="11">
        <f t="shared" si="4"/>
        <v>0</v>
      </c>
      <c r="L82" s="16">
        <f t="shared" si="5"/>
        <v>2</v>
      </c>
      <c r="M82" s="6"/>
      <c r="N82" s="1"/>
    </row>
    <row r="83" spans="1:14" ht="15">
      <c r="A83" s="2">
        <v>44915</v>
      </c>
      <c r="B83" s="2" t="s">
        <v>13</v>
      </c>
      <c r="C83" s="3">
        <v>4</v>
      </c>
      <c r="D83" s="8">
        <v>0</v>
      </c>
      <c r="E83" s="8"/>
      <c r="F83" s="7">
        <f t="shared" si="3"/>
        <v>0</v>
      </c>
      <c r="G83" s="7">
        <v>0</v>
      </c>
      <c r="H83" s="7">
        <v>0</v>
      </c>
      <c r="I83" s="7">
        <v>0</v>
      </c>
      <c r="J83" s="7">
        <v>0</v>
      </c>
      <c r="K83" s="11">
        <f t="shared" si="4"/>
        <v>0</v>
      </c>
      <c r="L83" s="16">
        <f t="shared" si="5"/>
        <v>2</v>
      </c>
      <c r="M83" s="6"/>
      <c r="N83" s="1"/>
    </row>
    <row r="84" spans="1:14" ht="15">
      <c r="A84" s="2">
        <v>44926</v>
      </c>
      <c r="B84" s="2" t="s">
        <v>17</v>
      </c>
      <c r="C84" s="3">
        <v>4</v>
      </c>
      <c r="D84" s="8">
        <v>0</v>
      </c>
      <c r="E84" s="8"/>
      <c r="F84" s="7">
        <f t="shared" si="3"/>
        <v>0</v>
      </c>
      <c r="G84" s="7">
        <v>0</v>
      </c>
      <c r="H84" s="7">
        <v>0</v>
      </c>
      <c r="I84" s="7">
        <v>0</v>
      </c>
      <c r="J84" s="7">
        <v>0</v>
      </c>
      <c r="K84" s="11">
        <f t="shared" si="4"/>
        <v>0</v>
      </c>
      <c r="L84" s="16">
        <f t="shared" si="5"/>
        <v>2</v>
      </c>
      <c r="M84" s="6"/>
      <c r="N84" s="1"/>
    </row>
    <row r="85" spans="1:14" ht="15">
      <c r="A85" s="2">
        <v>44931</v>
      </c>
      <c r="B85" s="2" t="s">
        <v>23</v>
      </c>
      <c r="C85" s="3">
        <v>4</v>
      </c>
      <c r="D85" s="8">
        <v>76.25</v>
      </c>
      <c r="E85" s="8"/>
      <c r="F85" s="7">
        <f t="shared" si="3"/>
        <v>61</v>
      </c>
      <c r="G85" s="7">
        <v>90.4375</v>
      </c>
      <c r="H85" s="7">
        <v>75</v>
      </c>
      <c r="I85" s="7">
        <v>36</v>
      </c>
      <c r="J85" s="7">
        <v>25</v>
      </c>
      <c r="K85" s="11">
        <f t="shared" si="4"/>
        <v>47.3525</v>
      </c>
      <c r="L85" s="16">
        <f t="shared" si="5"/>
        <v>3</v>
      </c>
      <c r="M85" s="6"/>
      <c r="N85" s="1"/>
    </row>
    <row r="86" spans="1:14" ht="15">
      <c r="A86" s="2">
        <v>44936</v>
      </c>
      <c r="B86" s="2" t="s">
        <v>28</v>
      </c>
      <c r="C86" s="3">
        <v>4</v>
      </c>
      <c r="D86" s="8">
        <v>32.5</v>
      </c>
      <c r="E86" s="8">
        <v>0</v>
      </c>
      <c r="F86" s="7">
        <f t="shared" si="3"/>
        <v>26</v>
      </c>
      <c r="G86" s="7">
        <v>70.5625</v>
      </c>
      <c r="H86" s="7">
        <v>100</v>
      </c>
      <c r="I86" s="7">
        <v>3</v>
      </c>
      <c r="J86" s="7">
        <v>25</v>
      </c>
      <c r="K86" s="11">
        <f t="shared" si="4"/>
        <v>30.0675</v>
      </c>
      <c r="L86" s="16">
        <f t="shared" si="5"/>
        <v>2</v>
      </c>
      <c r="M86" s="6"/>
      <c r="N86" s="1"/>
    </row>
    <row r="87" spans="1:14" ht="15">
      <c r="A87" s="2">
        <v>44941</v>
      </c>
      <c r="B87" s="2" t="s">
        <v>33</v>
      </c>
      <c r="C87" s="3">
        <v>4</v>
      </c>
      <c r="D87" s="8">
        <v>45</v>
      </c>
      <c r="E87" s="8">
        <v>0</v>
      </c>
      <c r="F87" s="7">
        <f t="shared" si="3"/>
        <v>36</v>
      </c>
      <c r="G87" s="7">
        <v>43.8125</v>
      </c>
      <c r="H87" s="7">
        <v>75</v>
      </c>
      <c r="I87" s="7">
        <v>18</v>
      </c>
      <c r="J87" s="7">
        <v>0</v>
      </c>
      <c r="K87" s="11">
        <f t="shared" si="4"/>
        <v>23.857499999999998</v>
      </c>
      <c r="L87" s="16">
        <f t="shared" si="5"/>
        <v>2</v>
      </c>
      <c r="M87" s="6"/>
      <c r="N87" s="1"/>
    </row>
    <row r="88" spans="1:14" ht="15">
      <c r="A88" s="2">
        <v>44946</v>
      </c>
      <c r="B88" s="2" t="s">
        <v>38</v>
      </c>
      <c r="C88" s="3">
        <v>4</v>
      </c>
      <c r="D88" s="8">
        <v>0</v>
      </c>
      <c r="E88" s="8"/>
      <c r="F88" s="7">
        <f t="shared" si="3"/>
        <v>0</v>
      </c>
      <c r="G88" s="7">
        <v>12.1875</v>
      </c>
      <c r="H88" s="7">
        <v>100</v>
      </c>
      <c r="I88" s="7">
        <v>0</v>
      </c>
      <c r="J88" s="7">
        <v>0</v>
      </c>
      <c r="K88" s="11">
        <f t="shared" si="4"/>
        <v>9.4625</v>
      </c>
      <c r="L88" s="16">
        <f t="shared" si="5"/>
        <v>2</v>
      </c>
      <c r="M88" s="6"/>
      <c r="N88" s="1"/>
    </row>
    <row r="89" spans="1:14" ht="15">
      <c r="A89" s="2">
        <v>44952</v>
      </c>
      <c r="B89" s="2" t="s">
        <v>43</v>
      </c>
      <c r="C89" s="3">
        <v>4</v>
      </c>
      <c r="D89" s="8">
        <v>0</v>
      </c>
      <c r="E89" s="8"/>
      <c r="F89" s="7">
        <f t="shared" si="3"/>
        <v>0</v>
      </c>
      <c r="G89" s="7">
        <v>0</v>
      </c>
      <c r="H89" s="7">
        <v>0</v>
      </c>
      <c r="I89" s="7">
        <v>0</v>
      </c>
      <c r="J89" s="7">
        <v>0</v>
      </c>
      <c r="K89" s="11">
        <f t="shared" si="4"/>
        <v>0</v>
      </c>
      <c r="L89" s="16">
        <f t="shared" si="5"/>
        <v>2</v>
      </c>
      <c r="M89" s="6"/>
      <c r="N89" s="1"/>
    </row>
    <row r="90" spans="1:14" ht="15">
      <c r="A90" s="2">
        <v>44957</v>
      </c>
      <c r="B90" s="2" t="s">
        <v>48</v>
      </c>
      <c r="C90" s="3">
        <v>4</v>
      </c>
      <c r="D90" s="8">
        <v>12.5</v>
      </c>
      <c r="E90" s="8"/>
      <c r="F90" s="7">
        <f t="shared" si="3"/>
        <v>10</v>
      </c>
      <c r="G90" s="7">
        <v>76.6875</v>
      </c>
      <c r="H90" s="7">
        <v>25</v>
      </c>
      <c r="I90" s="7">
        <v>3</v>
      </c>
      <c r="J90" s="7">
        <v>15</v>
      </c>
      <c r="K90" s="11">
        <f t="shared" si="4"/>
        <v>18.6025</v>
      </c>
      <c r="L90" s="16">
        <f t="shared" si="5"/>
        <v>2</v>
      </c>
      <c r="M90" s="6"/>
      <c r="N90" s="1"/>
    </row>
    <row r="91" spans="1:14" ht="15">
      <c r="A91" s="2">
        <v>44962</v>
      </c>
      <c r="B91" s="2" t="s">
        <v>53</v>
      </c>
      <c r="C91" s="3">
        <v>4</v>
      </c>
      <c r="D91" s="8">
        <v>58.75</v>
      </c>
      <c r="E91" s="8"/>
      <c r="F91" s="7">
        <f t="shared" si="3"/>
        <v>47</v>
      </c>
      <c r="G91" s="7">
        <v>94.1875</v>
      </c>
      <c r="H91" s="7">
        <v>50</v>
      </c>
      <c r="I91" s="7">
        <v>21</v>
      </c>
      <c r="J91" s="7">
        <v>30</v>
      </c>
      <c r="K91" s="11">
        <f t="shared" si="4"/>
        <v>40.0025</v>
      </c>
      <c r="L91" s="16">
        <f t="shared" si="5"/>
        <v>3</v>
      </c>
      <c r="M91" s="6"/>
      <c r="N91" s="1"/>
    </row>
    <row r="92" spans="1:14" ht="15">
      <c r="A92" s="2">
        <v>44967</v>
      </c>
      <c r="B92" s="2" t="s">
        <v>58</v>
      </c>
      <c r="C92" s="3">
        <v>4</v>
      </c>
      <c r="D92" s="8">
        <v>0</v>
      </c>
      <c r="E92" s="8"/>
      <c r="F92" s="7">
        <f t="shared" si="3"/>
        <v>0</v>
      </c>
      <c r="G92" s="7">
        <v>0</v>
      </c>
      <c r="H92" s="7">
        <v>0</v>
      </c>
      <c r="I92" s="7">
        <v>0</v>
      </c>
      <c r="J92" s="7">
        <v>0</v>
      </c>
      <c r="K92" s="11">
        <f t="shared" si="4"/>
        <v>0</v>
      </c>
      <c r="L92" s="16">
        <f t="shared" si="5"/>
        <v>2</v>
      </c>
      <c r="M92" s="6"/>
      <c r="N92" s="1"/>
    </row>
    <row r="93" spans="1:14" ht="15">
      <c r="A93" s="2">
        <v>44972</v>
      </c>
      <c r="B93" s="2" t="s">
        <v>63</v>
      </c>
      <c r="C93" s="3">
        <v>4</v>
      </c>
      <c r="D93" s="8">
        <v>0</v>
      </c>
      <c r="E93" s="8"/>
      <c r="F93" s="7">
        <f t="shared" si="3"/>
        <v>0</v>
      </c>
      <c r="G93" s="7">
        <v>0</v>
      </c>
      <c r="H93" s="7">
        <v>0</v>
      </c>
      <c r="I93" s="7">
        <v>0</v>
      </c>
      <c r="J93" s="7">
        <v>0</v>
      </c>
      <c r="K93" s="11">
        <f t="shared" si="4"/>
        <v>0</v>
      </c>
      <c r="L93" s="16">
        <f t="shared" si="5"/>
        <v>2</v>
      </c>
      <c r="M93" s="6"/>
      <c r="N93" s="1"/>
    </row>
    <row r="94" spans="1:14" ht="15">
      <c r="A94" s="2">
        <v>44977</v>
      </c>
      <c r="B94" s="2" t="s">
        <v>68</v>
      </c>
      <c r="C94" s="3">
        <v>4</v>
      </c>
      <c r="D94" s="8">
        <v>0</v>
      </c>
      <c r="E94" s="8"/>
      <c r="F94" s="7">
        <f t="shared" si="3"/>
        <v>0</v>
      </c>
      <c r="G94" s="7">
        <v>0</v>
      </c>
      <c r="H94" s="7">
        <v>0</v>
      </c>
      <c r="I94" s="7">
        <v>0</v>
      </c>
      <c r="J94" s="7">
        <v>0</v>
      </c>
      <c r="K94" s="11">
        <f t="shared" si="4"/>
        <v>0</v>
      </c>
      <c r="L94" s="16">
        <f t="shared" si="5"/>
        <v>2</v>
      </c>
      <c r="M94" s="6"/>
      <c r="N94" s="1"/>
    </row>
    <row r="95" spans="1:14" ht="15">
      <c r="A95" s="2">
        <v>44982</v>
      </c>
      <c r="B95" s="2" t="s">
        <v>73</v>
      </c>
      <c r="C95" s="3">
        <v>4</v>
      </c>
      <c r="D95" s="8">
        <v>70</v>
      </c>
      <c r="E95" s="8">
        <v>0</v>
      </c>
      <c r="F95" s="7">
        <f t="shared" si="3"/>
        <v>56</v>
      </c>
      <c r="G95" s="7">
        <v>95.625</v>
      </c>
      <c r="H95" s="7">
        <v>100</v>
      </c>
      <c r="I95" s="7">
        <v>23</v>
      </c>
      <c r="J95" s="7">
        <v>5</v>
      </c>
      <c r="K95" s="11">
        <f t="shared" si="4"/>
        <v>39.075</v>
      </c>
      <c r="L95" s="16">
        <f t="shared" si="5"/>
        <v>2</v>
      </c>
      <c r="M95" s="6"/>
      <c r="N95" s="1"/>
    </row>
    <row r="96" spans="1:14" ht="15">
      <c r="A96" s="2">
        <v>44987</v>
      </c>
      <c r="B96" s="2" t="s">
        <v>78</v>
      </c>
      <c r="C96" s="3">
        <v>4</v>
      </c>
      <c r="D96" s="8">
        <v>51.24999999999999</v>
      </c>
      <c r="E96" s="8">
        <v>0</v>
      </c>
      <c r="F96" s="7">
        <f t="shared" si="3"/>
        <v>41</v>
      </c>
      <c r="G96" s="7">
        <v>56.3125</v>
      </c>
      <c r="H96" s="7">
        <v>100</v>
      </c>
      <c r="I96" s="7">
        <v>8</v>
      </c>
      <c r="J96" s="7">
        <v>0</v>
      </c>
      <c r="K96" s="11">
        <f t="shared" si="4"/>
        <v>25.357499999999998</v>
      </c>
      <c r="L96" s="16">
        <f t="shared" si="5"/>
        <v>2</v>
      </c>
      <c r="M96" s="6"/>
      <c r="N96" s="1"/>
    </row>
    <row r="97" spans="1:14" ht="15">
      <c r="A97" s="2">
        <v>44992</v>
      </c>
      <c r="B97" s="2" t="s">
        <v>83</v>
      </c>
      <c r="C97" s="3">
        <v>4</v>
      </c>
      <c r="D97" s="8">
        <v>0</v>
      </c>
      <c r="E97" s="8"/>
      <c r="F97" s="7">
        <f t="shared" si="3"/>
        <v>0</v>
      </c>
      <c r="G97" s="7">
        <v>0</v>
      </c>
      <c r="H97" s="7">
        <v>50</v>
      </c>
      <c r="I97" s="7">
        <v>9</v>
      </c>
      <c r="J97" s="7">
        <v>0</v>
      </c>
      <c r="K97" s="11">
        <f t="shared" si="4"/>
        <v>6.699999999999999</v>
      </c>
      <c r="L97" s="16">
        <f t="shared" si="5"/>
        <v>2</v>
      </c>
      <c r="M97" s="6"/>
      <c r="N97" s="1"/>
    </row>
    <row r="98" spans="1:14" ht="15">
      <c r="A98" s="2">
        <v>44997</v>
      </c>
      <c r="B98" s="2" t="s">
        <v>88</v>
      </c>
      <c r="C98" s="3">
        <v>4</v>
      </c>
      <c r="D98" s="8">
        <v>72.5</v>
      </c>
      <c r="E98" s="8">
        <v>0</v>
      </c>
      <c r="F98" s="7">
        <f t="shared" si="3"/>
        <v>58</v>
      </c>
      <c r="G98" s="7">
        <v>80.75</v>
      </c>
      <c r="H98" s="7">
        <v>100</v>
      </c>
      <c r="I98" s="7">
        <v>14</v>
      </c>
      <c r="J98" s="7">
        <v>25</v>
      </c>
      <c r="K98" s="11">
        <f t="shared" si="4"/>
        <v>40.99</v>
      </c>
      <c r="L98" s="16">
        <f t="shared" si="5"/>
        <v>3</v>
      </c>
      <c r="M98" s="6"/>
      <c r="N98" s="1"/>
    </row>
    <row r="99" spans="1:14" ht="15">
      <c r="A99" s="2">
        <v>45002</v>
      </c>
      <c r="B99" s="2" t="s">
        <v>93</v>
      </c>
      <c r="C99" s="3">
        <v>4</v>
      </c>
      <c r="D99" s="8">
        <v>0</v>
      </c>
      <c r="E99" s="8"/>
      <c r="F99" s="7">
        <f t="shared" si="3"/>
        <v>0</v>
      </c>
      <c r="G99" s="7">
        <v>0</v>
      </c>
      <c r="H99" s="7">
        <v>0</v>
      </c>
      <c r="I99" s="7">
        <v>0</v>
      </c>
      <c r="J99" s="7">
        <v>0</v>
      </c>
      <c r="K99" s="11">
        <f t="shared" si="4"/>
        <v>0</v>
      </c>
      <c r="L99" s="16">
        <f t="shared" si="5"/>
        <v>2</v>
      </c>
      <c r="M99" s="6"/>
      <c r="N99" s="1"/>
    </row>
    <row r="100" spans="1:14" ht="15">
      <c r="A100" s="2">
        <v>45007</v>
      </c>
      <c r="B100" s="2" t="s">
        <v>98</v>
      </c>
      <c r="C100" s="3">
        <v>4</v>
      </c>
      <c r="D100" s="8">
        <v>82.5</v>
      </c>
      <c r="E100" s="8">
        <v>0</v>
      </c>
      <c r="F100" s="7">
        <f t="shared" si="3"/>
        <v>66</v>
      </c>
      <c r="G100" s="7">
        <v>84.6875</v>
      </c>
      <c r="H100" s="7">
        <v>100</v>
      </c>
      <c r="I100" s="7">
        <v>40</v>
      </c>
      <c r="J100" s="7">
        <v>25</v>
      </c>
      <c r="K100" s="11">
        <f t="shared" si="4"/>
        <v>50.8625</v>
      </c>
      <c r="L100" s="16">
        <f t="shared" si="5"/>
        <v>3</v>
      </c>
      <c r="M100" s="6"/>
      <c r="N100" s="1"/>
    </row>
    <row r="101" spans="1:14" ht="15">
      <c r="A101" s="2">
        <v>45012</v>
      </c>
      <c r="B101" s="2" t="s">
        <v>103</v>
      </c>
      <c r="C101" s="3">
        <v>4</v>
      </c>
      <c r="D101" s="8">
        <v>0</v>
      </c>
      <c r="E101" s="8"/>
      <c r="F101" s="7">
        <f t="shared" si="3"/>
        <v>0</v>
      </c>
      <c r="G101" s="7">
        <v>0</v>
      </c>
      <c r="H101" s="7">
        <v>0</v>
      </c>
      <c r="I101" s="7">
        <v>0</v>
      </c>
      <c r="J101" s="7">
        <v>0</v>
      </c>
      <c r="K101" s="11">
        <f t="shared" si="4"/>
        <v>0</v>
      </c>
      <c r="L101" s="16">
        <f t="shared" si="5"/>
        <v>2</v>
      </c>
      <c r="M101" s="6"/>
      <c r="N101" s="1"/>
    </row>
    <row r="102" spans="1:14" ht="15">
      <c r="A102" s="2">
        <v>45017</v>
      </c>
      <c r="B102" s="2" t="s">
        <v>108</v>
      </c>
      <c r="C102" s="3">
        <v>4</v>
      </c>
      <c r="D102" s="8">
        <v>30</v>
      </c>
      <c r="E102" s="8"/>
      <c r="F102" s="7">
        <f t="shared" si="3"/>
        <v>24</v>
      </c>
      <c r="G102" s="7">
        <v>89.1875</v>
      </c>
      <c r="H102" s="7">
        <v>100</v>
      </c>
      <c r="I102" s="7">
        <v>8</v>
      </c>
      <c r="J102" s="7">
        <v>5</v>
      </c>
      <c r="K102" s="11">
        <f t="shared" si="4"/>
        <v>27.402499999999996</v>
      </c>
      <c r="L102" s="16">
        <f t="shared" si="5"/>
        <v>2</v>
      </c>
      <c r="M102" s="6"/>
      <c r="N102" s="1"/>
    </row>
    <row r="103" spans="1:14" ht="15">
      <c r="A103" s="2">
        <v>45022</v>
      </c>
      <c r="B103" s="2" t="s">
        <v>113</v>
      </c>
      <c r="C103" s="3">
        <v>4</v>
      </c>
      <c r="D103" s="8">
        <v>0</v>
      </c>
      <c r="E103" s="8"/>
      <c r="F103" s="7">
        <f t="shared" si="3"/>
        <v>0</v>
      </c>
      <c r="G103" s="7">
        <v>0</v>
      </c>
      <c r="H103" s="7">
        <v>25</v>
      </c>
      <c r="I103" s="7">
        <v>0</v>
      </c>
      <c r="J103" s="7">
        <v>0</v>
      </c>
      <c r="K103" s="11">
        <f t="shared" si="4"/>
        <v>2</v>
      </c>
      <c r="L103" s="16">
        <f t="shared" si="5"/>
        <v>2</v>
      </c>
      <c r="M103" s="6"/>
      <c r="N103" s="1"/>
    </row>
    <row r="104" spans="1:14" ht="15">
      <c r="A104" s="2">
        <v>44932</v>
      </c>
      <c r="B104" s="2" t="s">
        <v>24</v>
      </c>
      <c r="C104" s="3">
        <v>5</v>
      </c>
      <c r="D104" s="8">
        <v>106.25</v>
      </c>
      <c r="E104" s="8"/>
      <c r="F104" s="7">
        <f t="shared" si="3"/>
        <v>85</v>
      </c>
      <c r="G104" s="7">
        <v>13.4375</v>
      </c>
      <c r="H104" s="7">
        <v>100</v>
      </c>
      <c r="I104" s="7">
        <v>62</v>
      </c>
      <c r="J104" s="7">
        <v>45</v>
      </c>
      <c r="K104" s="11">
        <f t="shared" si="4"/>
        <v>58.7125</v>
      </c>
      <c r="L104" s="16">
        <f t="shared" si="5"/>
        <v>4</v>
      </c>
      <c r="M104" s="6"/>
      <c r="N104" s="1"/>
    </row>
    <row r="105" spans="1:14" ht="15">
      <c r="A105" s="2">
        <v>44937</v>
      </c>
      <c r="B105" s="2" t="s">
        <v>29</v>
      </c>
      <c r="C105" s="3">
        <v>5</v>
      </c>
      <c r="D105" s="8">
        <v>0</v>
      </c>
      <c r="E105" s="8"/>
      <c r="F105" s="7">
        <f t="shared" si="3"/>
        <v>0</v>
      </c>
      <c r="G105" s="7">
        <v>0</v>
      </c>
      <c r="H105" s="7">
        <v>0</v>
      </c>
      <c r="I105" s="7">
        <v>14</v>
      </c>
      <c r="J105" s="7">
        <v>0</v>
      </c>
      <c r="K105" s="11">
        <f t="shared" si="4"/>
        <v>4.2</v>
      </c>
      <c r="L105" s="16">
        <f t="shared" si="5"/>
        <v>2</v>
      </c>
      <c r="M105" s="6"/>
      <c r="N105" s="1"/>
    </row>
    <row r="106" spans="1:14" ht="15">
      <c r="A106" s="2">
        <v>44942</v>
      </c>
      <c r="B106" s="2" t="s">
        <v>34</v>
      </c>
      <c r="C106" s="3">
        <v>5</v>
      </c>
      <c r="D106" s="8">
        <v>46.25</v>
      </c>
      <c r="E106" s="8"/>
      <c r="F106" s="7">
        <f t="shared" si="3"/>
        <v>37</v>
      </c>
      <c r="G106" s="7">
        <v>28.4375</v>
      </c>
      <c r="H106" s="7">
        <v>37.5</v>
      </c>
      <c r="I106" s="7">
        <v>2</v>
      </c>
      <c r="J106" s="7">
        <v>50</v>
      </c>
      <c r="K106" s="11">
        <f t="shared" si="4"/>
        <v>29.4125</v>
      </c>
      <c r="L106" s="16">
        <f t="shared" si="5"/>
        <v>2</v>
      </c>
      <c r="M106" s="6"/>
      <c r="N106" s="1"/>
    </row>
    <row r="107" spans="1:14" ht="15">
      <c r="A107" s="2">
        <v>44947</v>
      </c>
      <c r="B107" s="2" t="s">
        <v>39</v>
      </c>
      <c r="C107" s="3">
        <v>5</v>
      </c>
      <c r="D107" s="8">
        <v>47.5</v>
      </c>
      <c r="E107" s="8">
        <v>0</v>
      </c>
      <c r="F107" s="7">
        <f t="shared" si="3"/>
        <v>38</v>
      </c>
      <c r="G107" s="7">
        <v>25.3125</v>
      </c>
      <c r="H107" s="7">
        <v>62.5</v>
      </c>
      <c r="I107" s="7">
        <v>7</v>
      </c>
      <c r="J107" s="7">
        <v>0</v>
      </c>
      <c r="K107" s="11">
        <f t="shared" si="4"/>
        <v>17.7375</v>
      </c>
      <c r="L107" s="16">
        <f t="shared" si="5"/>
        <v>2</v>
      </c>
      <c r="M107" s="6"/>
      <c r="N107" s="1"/>
    </row>
    <row r="108" spans="1:14" ht="15">
      <c r="A108" s="2">
        <v>44953</v>
      </c>
      <c r="B108" s="2" t="s">
        <v>44</v>
      </c>
      <c r="C108" s="3">
        <v>5</v>
      </c>
      <c r="D108" s="8">
        <v>66.25</v>
      </c>
      <c r="E108" s="8">
        <v>20</v>
      </c>
      <c r="F108" s="7">
        <f t="shared" si="3"/>
        <v>57</v>
      </c>
      <c r="G108" s="7">
        <v>62.875</v>
      </c>
      <c r="H108" s="7">
        <v>62.5</v>
      </c>
      <c r="I108" s="7">
        <v>13</v>
      </c>
      <c r="J108" s="7">
        <v>40</v>
      </c>
      <c r="K108" s="11">
        <f t="shared" si="4"/>
        <v>39.845</v>
      </c>
      <c r="L108" s="16">
        <f t="shared" si="5"/>
        <v>2</v>
      </c>
      <c r="M108" s="6"/>
      <c r="N108" s="1"/>
    </row>
    <row r="109" spans="1:14" ht="15">
      <c r="A109" s="2">
        <v>44958</v>
      </c>
      <c r="B109" s="2" t="s">
        <v>49</v>
      </c>
      <c r="C109" s="3">
        <v>5</v>
      </c>
      <c r="D109" s="8">
        <v>11.25</v>
      </c>
      <c r="E109" s="8"/>
      <c r="F109" s="7">
        <f t="shared" si="3"/>
        <v>9</v>
      </c>
      <c r="G109" s="7">
        <v>36.8125</v>
      </c>
      <c r="H109" s="7">
        <v>12.5</v>
      </c>
      <c r="I109" s="7">
        <v>14</v>
      </c>
      <c r="J109" s="7">
        <v>0</v>
      </c>
      <c r="K109" s="11">
        <f t="shared" si="4"/>
        <v>11.4175</v>
      </c>
      <c r="L109" s="16">
        <f t="shared" si="5"/>
        <v>2</v>
      </c>
      <c r="M109" s="6"/>
      <c r="N109" s="1"/>
    </row>
    <row r="110" spans="1:14" ht="15">
      <c r="A110" s="2">
        <v>44963</v>
      </c>
      <c r="B110" s="2" t="s">
        <v>54</v>
      </c>
      <c r="C110" s="3">
        <v>5</v>
      </c>
      <c r="D110" s="8">
        <v>0</v>
      </c>
      <c r="E110" s="8"/>
      <c r="F110" s="7">
        <f t="shared" si="3"/>
        <v>0</v>
      </c>
      <c r="G110" s="7">
        <v>0</v>
      </c>
      <c r="H110" s="7">
        <v>0</v>
      </c>
      <c r="I110" s="7"/>
      <c r="J110" s="7">
        <v>0</v>
      </c>
      <c r="K110" s="11">
        <f t="shared" si="4"/>
        <v>0</v>
      </c>
      <c r="L110" s="16">
        <f t="shared" si="5"/>
        <v>2</v>
      </c>
      <c r="M110" s="6"/>
      <c r="N110" s="1"/>
    </row>
    <row r="111" spans="1:14" ht="15">
      <c r="A111" s="2">
        <v>44968</v>
      </c>
      <c r="B111" s="2" t="s">
        <v>59</v>
      </c>
      <c r="C111" s="3">
        <v>5</v>
      </c>
      <c r="D111" s="8">
        <v>75</v>
      </c>
      <c r="E111" s="8">
        <v>70</v>
      </c>
      <c r="F111" s="7">
        <f t="shared" si="3"/>
        <v>74</v>
      </c>
      <c r="G111" s="7">
        <v>42.4375</v>
      </c>
      <c r="H111" s="7">
        <v>75</v>
      </c>
      <c r="I111" s="7">
        <v>36</v>
      </c>
      <c r="J111" s="7">
        <v>25</v>
      </c>
      <c r="K111" s="11">
        <f t="shared" si="4"/>
        <v>44.1925</v>
      </c>
      <c r="L111" s="16">
        <f t="shared" si="5"/>
        <v>3</v>
      </c>
      <c r="M111" s="6"/>
      <c r="N111" s="1"/>
    </row>
    <row r="112" spans="1:14" ht="15">
      <c r="A112" s="2">
        <v>44973</v>
      </c>
      <c r="B112" s="2" t="s">
        <v>64</v>
      </c>
      <c r="C112" s="3">
        <v>5</v>
      </c>
      <c r="D112" s="8">
        <v>41.25</v>
      </c>
      <c r="E112" s="8">
        <v>30</v>
      </c>
      <c r="F112" s="7">
        <f t="shared" si="3"/>
        <v>39</v>
      </c>
      <c r="G112" s="7">
        <v>88.3125</v>
      </c>
      <c r="H112" s="7">
        <v>62.5</v>
      </c>
      <c r="I112" s="7">
        <v>16</v>
      </c>
      <c r="J112" s="7">
        <v>60</v>
      </c>
      <c r="K112" s="11">
        <f t="shared" si="4"/>
        <v>46.197500000000005</v>
      </c>
      <c r="L112" s="16">
        <f t="shared" si="5"/>
        <v>3</v>
      </c>
      <c r="M112" s="6"/>
      <c r="N112" s="1"/>
    </row>
    <row r="113" spans="1:14" ht="15">
      <c r="A113" s="2">
        <v>44978</v>
      </c>
      <c r="B113" s="2" t="s">
        <v>69</v>
      </c>
      <c r="C113" s="3">
        <v>5</v>
      </c>
      <c r="D113" s="8">
        <v>31.25</v>
      </c>
      <c r="E113" s="8">
        <v>0</v>
      </c>
      <c r="F113" s="7">
        <f t="shared" si="3"/>
        <v>25</v>
      </c>
      <c r="G113" s="7">
        <v>43.4375</v>
      </c>
      <c r="H113" s="7">
        <v>62.5</v>
      </c>
      <c r="I113" s="7">
        <v>15</v>
      </c>
      <c r="J113" s="7">
        <v>0</v>
      </c>
      <c r="K113" s="11">
        <f t="shared" si="4"/>
        <v>19.7125</v>
      </c>
      <c r="L113" s="16">
        <f t="shared" si="5"/>
        <v>2</v>
      </c>
      <c r="M113" s="6"/>
      <c r="N113" s="1"/>
    </row>
    <row r="114" spans="1:14" ht="15">
      <c r="A114" s="2">
        <v>44983</v>
      </c>
      <c r="B114" s="2" t="s">
        <v>74</v>
      </c>
      <c r="C114" s="3">
        <v>5</v>
      </c>
      <c r="D114" s="8">
        <v>62.5</v>
      </c>
      <c r="E114" s="8">
        <v>0</v>
      </c>
      <c r="F114" s="7">
        <f t="shared" si="3"/>
        <v>50</v>
      </c>
      <c r="G114" s="7">
        <v>75</v>
      </c>
      <c r="H114" s="7">
        <v>12.5</v>
      </c>
      <c r="I114" s="7">
        <v>19</v>
      </c>
      <c r="J114" s="7">
        <v>0</v>
      </c>
      <c r="K114" s="11">
        <f t="shared" si="4"/>
        <v>25.7</v>
      </c>
      <c r="L114" s="16">
        <f t="shared" si="5"/>
        <v>2</v>
      </c>
      <c r="M114" s="6"/>
      <c r="N114" s="1"/>
    </row>
    <row r="115" spans="1:14" ht="15">
      <c r="A115" s="2">
        <v>44988</v>
      </c>
      <c r="B115" s="2" t="s">
        <v>79</v>
      </c>
      <c r="C115" s="3">
        <v>5</v>
      </c>
      <c r="D115" s="8">
        <v>51.24999999999999</v>
      </c>
      <c r="E115" s="8">
        <v>0</v>
      </c>
      <c r="F115" s="7">
        <f t="shared" si="3"/>
        <v>41</v>
      </c>
      <c r="G115" s="7">
        <v>33.4375</v>
      </c>
      <c r="H115" s="7">
        <v>12.5</v>
      </c>
      <c r="I115" s="7">
        <v>31</v>
      </c>
      <c r="J115" s="7">
        <v>0</v>
      </c>
      <c r="K115" s="11">
        <f t="shared" si="4"/>
        <v>22.512500000000003</v>
      </c>
      <c r="L115" s="16">
        <f t="shared" si="5"/>
        <v>2</v>
      </c>
      <c r="M115" s="6"/>
      <c r="N115" s="1"/>
    </row>
    <row r="116" spans="1:14" ht="15">
      <c r="A116" s="2">
        <v>44993</v>
      </c>
      <c r="B116" s="2" t="s">
        <v>84</v>
      </c>
      <c r="C116" s="3">
        <v>5</v>
      </c>
      <c r="D116" s="8">
        <v>35</v>
      </c>
      <c r="E116" s="8">
        <v>0</v>
      </c>
      <c r="F116" s="7">
        <f t="shared" si="3"/>
        <v>28</v>
      </c>
      <c r="G116" s="7">
        <v>14.6875</v>
      </c>
      <c r="H116" s="7">
        <v>12.5</v>
      </c>
      <c r="I116" s="7">
        <v>8</v>
      </c>
      <c r="J116" s="7">
        <v>0</v>
      </c>
      <c r="K116" s="11">
        <f t="shared" si="4"/>
        <v>10.762500000000001</v>
      </c>
      <c r="L116" s="16">
        <f t="shared" si="5"/>
        <v>2</v>
      </c>
      <c r="M116" s="6"/>
      <c r="N116" s="1"/>
    </row>
    <row r="117" spans="1:14" ht="15">
      <c r="A117" s="2">
        <v>44998</v>
      </c>
      <c r="B117" s="2" t="s">
        <v>89</v>
      </c>
      <c r="C117" s="3">
        <v>5</v>
      </c>
      <c r="D117" s="8">
        <v>31.25</v>
      </c>
      <c r="E117" s="8"/>
      <c r="F117" s="7">
        <f t="shared" si="3"/>
        <v>25</v>
      </c>
      <c r="G117" s="7">
        <v>29.0625</v>
      </c>
      <c r="H117" s="7">
        <v>25</v>
      </c>
      <c r="I117" s="7">
        <v>20</v>
      </c>
      <c r="J117" s="7">
        <v>0</v>
      </c>
      <c r="K117" s="11">
        <f t="shared" si="4"/>
        <v>16.4875</v>
      </c>
      <c r="L117" s="16">
        <f t="shared" si="5"/>
        <v>2</v>
      </c>
      <c r="M117" s="6"/>
      <c r="N117" s="1"/>
    </row>
    <row r="118" spans="1:14" ht="15">
      <c r="A118" s="2">
        <v>45003</v>
      </c>
      <c r="B118" s="2" t="s">
        <v>94</v>
      </c>
      <c r="C118" s="3">
        <v>5</v>
      </c>
      <c r="D118" s="8">
        <v>90</v>
      </c>
      <c r="E118" s="8">
        <v>50</v>
      </c>
      <c r="F118" s="7">
        <f t="shared" si="3"/>
        <v>82</v>
      </c>
      <c r="G118" s="7">
        <v>13</v>
      </c>
      <c r="H118" s="7">
        <v>100</v>
      </c>
      <c r="I118" s="7">
        <v>91</v>
      </c>
      <c r="J118" s="7">
        <v>77</v>
      </c>
      <c r="K118" s="11">
        <f t="shared" si="4"/>
        <v>76.36</v>
      </c>
      <c r="L118" s="16">
        <f t="shared" si="5"/>
        <v>5</v>
      </c>
      <c r="M118" s="6"/>
      <c r="N118" s="1"/>
    </row>
    <row r="119" spans="1:14" ht="15">
      <c r="A119" s="2">
        <v>45008</v>
      </c>
      <c r="B119" s="2" t="s">
        <v>99</v>
      </c>
      <c r="C119" s="3">
        <v>5</v>
      </c>
      <c r="D119" s="8">
        <v>0</v>
      </c>
      <c r="E119" s="8"/>
      <c r="F119" s="7">
        <f t="shared" si="3"/>
        <v>0</v>
      </c>
      <c r="G119" s="7">
        <v>18.75</v>
      </c>
      <c r="H119" s="7">
        <v>12.5</v>
      </c>
      <c r="I119" s="7">
        <v>0</v>
      </c>
      <c r="J119" s="7">
        <v>0</v>
      </c>
      <c r="K119" s="11">
        <f t="shared" si="4"/>
        <v>3.25</v>
      </c>
      <c r="L119" s="16">
        <f t="shared" si="5"/>
        <v>2</v>
      </c>
      <c r="M119" s="6"/>
      <c r="N119" s="1"/>
    </row>
    <row r="120" spans="1:14" ht="15">
      <c r="A120" s="2">
        <v>45013</v>
      </c>
      <c r="B120" s="2" t="s">
        <v>104</v>
      </c>
      <c r="C120" s="3">
        <v>5</v>
      </c>
      <c r="D120" s="8">
        <v>56.25</v>
      </c>
      <c r="E120" s="8">
        <v>0</v>
      </c>
      <c r="F120" s="7">
        <f t="shared" si="3"/>
        <v>45</v>
      </c>
      <c r="G120" s="7">
        <v>35</v>
      </c>
      <c r="H120" s="7">
        <v>62.5</v>
      </c>
      <c r="I120" s="7">
        <v>28</v>
      </c>
      <c r="J120" s="7">
        <v>40</v>
      </c>
      <c r="K120" s="11">
        <f t="shared" si="4"/>
        <v>38.6</v>
      </c>
      <c r="L120" s="16">
        <f t="shared" si="5"/>
        <v>2</v>
      </c>
      <c r="M120" s="6"/>
      <c r="N120" s="1"/>
    </row>
    <row r="121" spans="1:14" ht="15">
      <c r="A121" s="2">
        <v>45018</v>
      </c>
      <c r="B121" s="2" t="s">
        <v>109</v>
      </c>
      <c r="C121" s="3">
        <v>5</v>
      </c>
      <c r="D121" s="8">
        <v>18.75</v>
      </c>
      <c r="E121" s="8">
        <v>0</v>
      </c>
      <c r="F121" s="7">
        <f t="shared" si="3"/>
        <v>15</v>
      </c>
      <c r="G121" s="7">
        <v>50.1875</v>
      </c>
      <c r="H121" s="7">
        <v>0</v>
      </c>
      <c r="I121" s="7">
        <v>0</v>
      </c>
      <c r="J121" s="7">
        <v>0</v>
      </c>
      <c r="K121" s="11">
        <f t="shared" si="4"/>
        <v>9.0225</v>
      </c>
      <c r="L121" s="16">
        <f t="shared" si="5"/>
        <v>2</v>
      </c>
      <c r="M121" s="6"/>
      <c r="N121" s="1"/>
    </row>
    <row r="122" spans="1:14" ht="15">
      <c r="A122" s="2">
        <v>45023</v>
      </c>
      <c r="B122" s="2" t="s">
        <v>114</v>
      </c>
      <c r="C122" s="3">
        <v>5</v>
      </c>
      <c r="D122" s="8">
        <v>0</v>
      </c>
      <c r="E122" s="8"/>
      <c r="F122" s="7">
        <f t="shared" si="3"/>
        <v>0</v>
      </c>
      <c r="G122" s="7">
        <v>0</v>
      </c>
      <c r="H122" s="7">
        <v>0</v>
      </c>
      <c r="I122" s="7"/>
      <c r="J122" s="7">
        <v>0</v>
      </c>
      <c r="K122" s="11">
        <f t="shared" si="4"/>
        <v>0</v>
      </c>
      <c r="L122" s="16">
        <f t="shared" si="5"/>
        <v>2</v>
      </c>
      <c r="M122" s="6"/>
      <c r="N122" s="1"/>
    </row>
  </sheetData>
  <sheetProtection/>
  <mergeCells count="7">
    <mergeCell ref="O7:R7"/>
    <mergeCell ref="O2:R2"/>
    <mergeCell ref="S2:U2"/>
    <mergeCell ref="O3:R3"/>
    <mergeCell ref="O4:R4"/>
    <mergeCell ref="O5:R5"/>
    <mergeCell ref="O6:R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cp:lastPrinted>2014-06-14T09:37:09Z</cp:lastPrinted>
  <dcterms:created xsi:type="dcterms:W3CDTF">2014-04-01T06:57:27Z</dcterms:created>
  <dcterms:modified xsi:type="dcterms:W3CDTF">2014-06-30T03:28:56Z</dcterms:modified>
  <cp:category/>
  <cp:version/>
  <cp:contentType/>
  <cp:contentStatus/>
</cp:coreProperties>
</file>